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activeTab="0"/>
  </bookViews>
  <sheets>
    <sheet name="Eingabebereich" sheetId="1" r:id="rId1"/>
    <sheet name="Betriebsabrechnungsbogen" sheetId="2" r:id="rId2"/>
    <sheet name="Kostenträgerzeitrechnung" sheetId="3" r:id="rId3"/>
    <sheet name="Kostenträgerstückrechnung" sheetId="4" r:id="rId4"/>
    <sheet name="Konten" sheetId="5" r:id="rId5"/>
  </sheets>
  <definedNames>
    <definedName name="Kontennummern">'Konten'!$B$5:$B$60</definedName>
  </definedNames>
  <calcPr fullCalcOnLoad="1"/>
</workbook>
</file>

<file path=xl/comments1.xml><?xml version="1.0" encoding="utf-8"?>
<comments xmlns="http://schemas.openxmlformats.org/spreadsheetml/2006/main">
  <authors>
    <author>Horst Merschmann</author>
  </authors>
  <commentList>
    <comment ref="B10" authorId="0">
      <text>
        <r>
          <rPr>
            <b/>
            <sz val="8"/>
            <rFont val="Tahoma"/>
            <family val="0"/>
          </rPr>
          <t>H. Merschmann:</t>
        </r>
        <r>
          <rPr>
            <sz val="14"/>
            <rFont val="Tahoma"/>
            <family val="2"/>
          </rPr>
          <t xml:space="preserve">
Sverweis zum Tabellenblatt Konten (über Kontonummer als Verweis)</t>
        </r>
      </text>
    </comment>
    <comment ref="J10" authorId="0">
      <text>
        <r>
          <rPr>
            <b/>
            <sz val="8"/>
            <rFont val="Tahoma"/>
            <family val="0"/>
          </rPr>
          <t>H.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Wieviel DM wird pro Verteilungsschlüssel verwendet?</t>
        </r>
      </text>
    </comment>
    <comment ref="C10" authorId="0">
      <text>
        <r>
          <rPr>
            <b/>
            <sz val="8"/>
            <rFont val="Tahoma"/>
            <family val="0"/>
          </rPr>
          <t>H.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Sverweis zum Tabellenblatt Konten (über Kontonummer als Verweis)</t>
        </r>
      </text>
    </comment>
    <comment ref="I10" authorId="0">
      <text>
        <r>
          <rPr>
            <b/>
            <sz val="8"/>
            <rFont val="Tahoma"/>
            <family val="0"/>
          </rPr>
          <t>H.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DM oder Schlüsselsumme</t>
        </r>
      </text>
    </comment>
    <comment ref="K10" authorId="0">
      <text>
        <r>
          <rPr>
            <b/>
            <sz val="8"/>
            <rFont val="Tahoma"/>
            <family val="0"/>
          </rPr>
          <t>H.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Stimmt Summe mit Betrag aus Spalte D überein?</t>
        </r>
      </text>
    </comment>
  </commentList>
</comments>
</file>

<file path=xl/comments2.xml><?xml version="1.0" encoding="utf-8"?>
<comments xmlns="http://schemas.openxmlformats.org/spreadsheetml/2006/main">
  <authors>
    <author>Horst Merschmann</author>
  </authors>
  <commentList>
    <comment ref="B6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Viele Daten im BAB werden aus dem Tabellenblatt Eingabebereich direkt übernommen!!</t>
        </r>
      </text>
    </comment>
    <comment ref="D19" authorId="0">
      <text>
        <r>
          <rPr>
            <b/>
            <sz val="8"/>
            <rFont val="Tahoma"/>
            <family val="0"/>
          </rPr>
          <t>H.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Summe GK geteilt durch Zuschlagsgrundlagen</t>
        </r>
      </text>
    </comment>
    <comment ref="F19" authorId="0">
      <text>
        <r>
          <rPr>
            <b/>
            <sz val="8"/>
            <rFont val="Tahoma"/>
            <family val="0"/>
          </rPr>
          <t>H.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Grundlagen aus der Kostenträgerzeitrechnung</t>
        </r>
      </text>
    </comment>
    <comment ref="D17" authorId="0">
      <text>
        <r>
          <rPr>
            <b/>
            <sz val="8"/>
            <rFont val="Tahoma"/>
            <family val="0"/>
          </rPr>
          <t>H.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entsprechende Einzelkosten</t>
        </r>
      </text>
    </comment>
  </commentList>
</comments>
</file>

<file path=xl/comments3.xml><?xml version="1.0" encoding="utf-8"?>
<comments xmlns="http://schemas.openxmlformats.org/spreadsheetml/2006/main">
  <authors>
    <author>Horst Merschmann</author>
  </authors>
  <commentList>
    <comment ref="C5" authorId="0">
      <text>
        <r>
          <rPr>
            <b/>
            <sz val="8"/>
            <rFont val="Tahoma"/>
            <family val="0"/>
          </rPr>
          <t>H.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Übernahme Eingabebereich</t>
        </r>
      </text>
    </comment>
    <comment ref="B6" authorId="0">
      <text>
        <r>
          <rPr>
            <b/>
            <sz val="8"/>
            <rFont val="Tahoma"/>
            <family val="0"/>
          </rPr>
          <t>H. 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Übernahme Kostenträgerzeitrechnung</t>
        </r>
      </text>
    </comment>
    <comment ref="C8" authorId="0">
      <text>
        <r>
          <rPr>
            <b/>
            <sz val="8"/>
            <rFont val="Tahoma"/>
            <family val="0"/>
          </rPr>
          <t>H.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Übernahme Eingabebereich</t>
        </r>
      </text>
    </comment>
    <comment ref="C12" authorId="0">
      <text>
        <r>
          <rPr>
            <b/>
            <sz val="8"/>
            <rFont val="Tahoma"/>
            <family val="0"/>
          </rPr>
          <t>H.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Übernahme Eingabebereich</t>
        </r>
      </text>
    </comment>
  </commentList>
</comments>
</file>

<file path=xl/comments4.xml><?xml version="1.0" encoding="utf-8"?>
<comments xmlns="http://schemas.openxmlformats.org/spreadsheetml/2006/main">
  <authors>
    <author>Horst Merschmann</author>
  </authors>
  <commentList>
    <comment ref="B7" authorId="0">
      <text>
        <r>
          <rPr>
            <b/>
            <sz val="8"/>
            <rFont val="Tahoma"/>
            <family val="0"/>
          </rPr>
          <t>H.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Übernahme Kostenträgerzeitrechnung</t>
        </r>
      </text>
    </comment>
    <comment ref="C6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Übernahme Eingabebereich</t>
        </r>
      </text>
    </comment>
    <comment ref="B16" authorId="0">
      <text>
        <r>
          <rPr>
            <b/>
            <sz val="8"/>
            <rFont val="Tahoma"/>
            <family val="2"/>
          </rPr>
          <t>H. Merschmann: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Gewinnzuschlag im Eingabebereich unter "freie Zuschlagssätze"</t>
        </r>
      </text>
    </comment>
  </commentList>
</comments>
</file>

<file path=xl/sharedStrings.xml><?xml version="1.0" encoding="utf-8"?>
<sst xmlns="http://schemas.openxmlformats.org/spreadsheetml/2006/main" count="231" uniqueCount="162">
  <si>
    <t>Eingabebereich Gemeinkosten</t>
  </si>
  <si>
    <t>Gemeinkostenart</t>
  </si>
  <si>
    <t>Betrag</t>
  </si>
  <si>
    <t>Verteilungsverhältnis</t>
  </si>
  <si>
    <t>Material</t>
  </si>
  <si>
    <t>Fertigung</t>
  </si>
  <si>
    <t>Verwaltung</t>
  </si>
  <si>
    <t>Vertrieb</t>
  </si>
  <si>
    <t>Summe</t>
  </si>
  <si>
    <t>Gehälter</t>
  </si>
  <si>
    <t>Eingabebereich Einzelkosten</t>
  </si>
  <si>
    <t>Fertigungsmaterial</t>
  </si>
  <si>
    <t>Fertigungslöhne</t>
  </si>
  <si>
    <t>Betriebsabrechnungsbogen</t>
  </si>
  <si>
    <t>Einstufiger Betriebsabrechnungsbogen</t>
  </si>
  <si>
    <t>Gemeinkosten</t>
  </si>
  <si>
    <t>Gesamtbetrag</t>
  </si>
  <si>
    <t>Zumessungsgrundlage/
Verteilungsschlüssel</t>
  </si>
  <si>
    <t>Summe der GK:</t>
  </si>
  <si>
    <t>Zuschlagsgrundlagen:</t>
  </si>
  <si>
    <t>Fert. Material</t>
  </si>
  <si>
    <t>Fert.- Löhne</t>
  </si>
  <si>
    <t xml:space="preserve">Herstellkosten des Umsatzes </t>
  </si>
  <si>
    <t>Zuschlagssätze:</t>
  </si>
  <si>
    <t>+ Materialgemeinkosten</t>
  </si>
  <si>
    <t>+ Fertigungsgemeinkosten</t>
  </si>
  <si>
    <t>Beträge</t>
  </si>
  <si>
    <t>= Materialkosten</t>
  </si>
  <si>
    <t>= Fertigungskosten</t>
  </si>
  <si>
    <t>+ Verwaltungsgemeinkosten</t>
  </si>
  <si>
    <t>+ Vertriebsgemeinkosten</t>
  </si>
  <si>
    <t>Anfangsbestand (Unfertige Erzeugnisse)</t>
  </si>
  <si>
    <t>Endbestand (Unfertige Erzeugnisse)</t>
  </si>
  <si>
    <t>Anfangsbestand (Fertige Erzeugnisse)</t>
  </si>
  <si>
    <t>Endbestand (Fertige Erzeugnisse)</t>
  </si>
  <si>
    <t>MES</t>
  </si>
  <si>
    <t>Verteilungs-
grundlage</t>
  </si>
  <si>
    <t>Hilfsstoffaufwand</t>
  </si>
  <si>
    <t>Energie</t>
  </si>
  <si>
    <t>Fremdinstandsetzung</t>
  </si>
  <si>
    <t>Kalkulatorische Abschreibungen</t>
  </si>
  <si>
    <t>Kalkulatorische Zinsen</t>
  </si>
  <si>
    <t>Kalkulatorische Wagnisse</t>
  </si>
  <si>
    <t>Kalkulatorische Miete</t>
  </si>
  <si>
    <t>Gehaltslisten</t>
  </si>
  <si>
    <t>Belege</t>
  </si>
  <si>
    <t>Verteilung
pro Schlüssel</t>
  </si>
  <si>
    <t>Prüfsumme</t>
  </si>
  <si>
    <t>Herstellkosten der RP</t>
  </si>
  <si>
    <t>Herstellkosten der Fertigung</t>
  </si>
  <si>
    <t>Herstellkosten des Umsatzes</t>
  </si>
  <si>
    <t>Prüfsummen</t>
  </si>
  <si>
    <t>= Selbstkosten des Umsatzes</t>
  </si>
  <si>
    <t>Umsatzerlöse</t>
  </si>
  <si>
    <t>Betriebsergebnis</t>
  </si>
  <si>
    <t>Produktgruppen</t>
  </si>
  <si>
    <t>A</t>
  </si>
  <si>
    <t>B</t>
  </si>
  <si>
    <t>C</t>
  </si>
  <si>
    <t>Zuschlags-
sätze</t>
  </si>
  <si>
    <t>Einzelkosten je Stück</t>
  </si>
  <si>
    <t>"Konzentra"</t>
  </si>
  <si>
    <t>Produkte</t>
  </si>
  <si>
    <t>Kostenträgerzeit- und Konstenträgerstückrechnung der Büro Design GmbH</t>
  </si>
  <si>
    <t>Konto-
nummer</t>
  </si>
  <si>
    <t>Betriebliche Aufwendungen und weitere Aufwendungen (Kontenklassen 6 und 7)</t>
  </si>
  <si>
    <t>Konto</t>
  </si>
  <si>
    <t>Bezeichnung</t>
  </si>
  <si>
    <t>KAB</t>
  </si>
  <si>
    <t>KMI</t>
  </si>
  <si>
    <t>KUN</t>
  </si>
  <si>
    <t>Kalkulatorischer Unterehmerlohn</t>
  </si>
  <si>
    <t>KWA</t>
  </si>
  <si>
    <t>KZI</t>
  </si>
  <si>
    <t>Verpackungsmaterial</t>
  </si>
  <si>
    <t>Aufwendungen für für Fertige Erzeugnisse</t>
  </si>
  <si>
    <t>Vertreterprovisionen</t>
  </si>
  <si>
    <t>Löhne</t>
  </si>
  <si>
    <t>Arbeitgeberanteil Sozialversicherung</t>
  </si>
  <si>
    <t>Beiträge zur Berufsgenossenschaft</t>
  </si>
  <si>
    <t>Aufwendungen für die Altersversorgung</t>
  </si>
  <si>
    <t>Aufwendungen für Unterstützung</t>
  </si>
  <si>
    <t>Sonstige betriebliche Aufwendungen</t>
  </si>
  <si>
    <t>Sonstige Personalaufwendungen</t>
  </si>
  <si>
    <t>Mieten, Pachten</t>
  </si>
  <si>
    <t>Leasing</t>
  </si>
  <si>
    <t>Gebühren</t>
  </si>
  <si>
    <t>Kosten des Geldverkehrs</t>
  </si>
  <si>
    <t>Rechts- und Beratungskosten</t>
  </si>
  <si>
    <t>Aufwendungen für Büromaterial</t>
  </si>
  <si>
    <t>Zeitungen und Fachliteratur</t>
  </si>
  <si>
    <t>Postgebühren</t>
  </si>
  <si>
    <t>Reisekosten</t>
  </si>
  <si>
    <t>Bewirtung und Präsentationen</t>
  </si>
  <si>
    <t>Werbung</t>
  </si>
  <si>
    <t>Spenden</t>
  </si>
  <si>
    <t>Versicherungsbeiträge</t>
  </si>
  <si>
    <t>Beiträge zu Wirtschaftsverbänden</t>
  </si>
  <si>
    <t>Verluste aus Schadensfällen</t>
  </si>
  <si>
    <t>Sonstige Aufwendungen</t>
  </si>
  <si>
    <t>Abschreibungen auf Forderungen</t>
  </si>
  <si>
    <t>Aufwendungen aus dem Abgang von AV</t>
  </si>
  <si>
    <t>Gewerbesteuer</t>
  </si>
  <si>
    <t>Vermögenssteuer</t>
  </si>
  <si>
    <t>Grundsteuer</t>
  </si>
  <si>
    <t>KFZ-Steuer</t>
  </si>
  <si>
    <t>Ausfuhrzölle</t>
  </si>
  <si>
    <t>Sonstige betriebliche Steuern</t>
  </si>
  <si>
    <t>Abschreibungen auf Finanzanlagen</t>
  </si>
  <si>
    <t>Verluste aus dem Abgang von UV</t>
  </si>
  <si>
    <t>Zinsaufwendungen</t>
  </si>
  <si>
    <t>Diskontaufwendungen</t>
  </si>
  <si>
    <t>Sonstige zinsähnliche Aufwendungen</t>
  </si>
  <si>
    <t>Außerordentliche Aufwendungen</t>
  </si>
  <si>
    <t>Körperschaftssteuer</t>
  </si>
  <si>
    <t>Kapitalertragssteuer</t>
  </si>
  <si>
    <t>+ AB Unfertige Erzeugnisse</t>
  </si>
  <si>
    <t>+ AB Fertige Erzeugnisse</t>
  </si>
  <si>
    <t>Wirtschaftlichkeit</t>
  </si>
  <si>
    <t>Gesamt</t>
  </si>
  <si>
    <t>Kostenträgerzeitrechnung</t>
  </si>
  <si>
    <t>Kostenträgerstückrechnung</t>
  </si>
  <si>
    <t>(Zuschlagskalkulation)</t>
  </si>
  <si>
    <t>Herstellkosten</t>
  </si>
  <si>
    <t>KwH</t>
  </si>
  <si>
    <t>Frachten und Fremdlager</t>
  </si>
  <si>
    <t>b. n. Kapital</t>
  </si>
  <si>
    <t>m²</t>
  </si>
  <si>
    <t>Vergleichsrechnung</t>
  </si>
  <si>
    <t>Lohnlisten</t>
  </si>
  <si>
    <t>L/G-Listen</t>
  </si>
  <si>
    <t>Eingangsrechnungen</t>
  </si>
  <si>
    <t>Quittungen</t>
  </si>
  <si>
    <t>Spesenbelege</t>
  </si>
  <si>
    <t>Periodenfremde Aufwendungen</t>
  </si>
  <si>
    <t>Steuerbescheid</t>
  </si>
  <si>
    <t>Zollbelege</t>
  </si>
  <si>
    <t>Belegart</t>
  </si>
  <si>
    <t>Betriebstoffaufwand</t>
  </si>
  <si>
    <t>Aufwendungen für Kommunikation</t>
  </si>
  <si>
    <t>- EB Unfertige Erzeugnisse</t>
  </si>
  <si>
    <t>- EB Fertige Erzeugnisse</t>
  </si>
  <si>
    <t>+ Gewinnzuschlag</t>
  </si>
  <si>
    <t>Gegebene Zuschlagssätze</t>
  </si>
  <si>
    <t>MGKZ</t>
  </si>
  <si>
    <t>FGKZ</t>
  </si>
  <si>
    <t>VwGKZ</t>
  </si>
  <si>
    <t>VtGKZ</t>
  </si>
  <si>
    <t>GZ</t>
  </si>
  <si>
    <t>Art der Berechnung:</t>
  </si>
  <si>
    <t>Verkaufspreis</t>
  </si>
  <si>
    <t>Anlagenkartei</t>
  </si>
  <si>
    <t>+ Kalkulatorische Kosten (Kürzel: "K"+Anfangsbuchstaben)</t>
  </si>
  <si>
    <t>Rohstoffaufwand/Fertigungsmaterial</t>
  </si>
  <si>
    <t>"Standard"</t>
  </si>
  <si>
    <t>"Future"</t>
  </si>
  <si>
    <t>(1=BAB, 2=geg.Sätze, 3=geg.BAB))</t>
  </si>
  <si>
    <t>Gegebene Gemeinkosten</t>
  </si>
  <si>
    <t>Kostenstelle Material</t>
  </si>
  <si>
    <t>Kostenstelle Fertigung</t>
  </si>
  <si>
    <t>Kostenstelle Verwaltung</t>
  </si>
  <si>
    <t>Kostenstelle Vertrieb</t>
  </si>
</sst>
</file>

<file path=xl/styles.xml><?xml version="1.0" encoding="utf-8"?>
<styleSheet xmlns="http://schemas.openxmlformats.org/spreadsheetml/2006/main">
  <numFmts count="3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%"/>
    <numFmt numFmtId="174" formatCode="#,##0_ ;\-#,##0\ "/>
    <numFmt numFmtId="175" formatCode="0.0000%"/>
    <numFmt numFmtId="176" formatCode="0.00000%"/>
    <numFmt numFmtId="177" formatCode="0.000000%"/>
    <numFmt numFmtId="178" formatCode="0.0000000%"/>
    <numFmt numFmtId="179" formatCode="0.0"/>
    <numFmt numFmtId="180" formatCode="0.00000000%"/>
    <numFmt numFmtId="181" formatCode="0.000000000%"/>
    <numFmt numFmtId="182" formatCode="0.000"/>
    <numFmt numFmtId="183" formatCode="0.0000"/>
    <numFmt numFmtId="184" formatCode="#,##0.00_ ;\-#,##0.00\ "/>
    <numFmt numFmtId="185" formatCode="_-* #,##0.00\ [$€-1]_-;\-* #,##0.00\ [$€-1]_-;_-* &quot;-&quot;??\ [$€-1]_-"/>
  </numFmts>
  <fonts count="25">
    <font>
      <sz val="10"/>
      <name val="Arial"/>
      <family val="0"/>
    </font>
    <font>
      <b/>
      <sz val="14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8" xfId="0" applyFont="1" applyFill="1" applyBorder="1" applyAlignment="1">
      <alignment wrapText="1"/>
    </xf>
    <xf numFmtId="44" fontId="3" fillId="3" borderId="9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10" fontId="5" fillId="3" borderId="10" xfId="2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7" xfId="0" applyFill="1" applyBorder="1" applyAlignment="1" quotePrefix="1">
      <alignment/>
    </xf>
    <xf numFmtId="10" fontId="0" fillId="3" borderId="1" xfId="0" applyNumberFormat="1" applyFill="1" applyBorder="1" applyAlignment="1">
      <alignment/>
    </xf>
    <xf numFmtId="2" fontId="10" fillId="4" borderId="15" xfId="21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4" fontId="6" fillId="3" borderId="17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4" fillId="2" borderId="19" xfId="0" applyFont="1" applyFill="1" applyBorder="1" applyAlignment="1" quotePrefix="1">
      <alignment/>
    </xf>
    <xf numFmtId="0" fontId="0" fillId="2" borderId="18" xfId="0" applyFill="1" applyBorder="1" applyAlignment="1" quotePrefix="1">
      <alignment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10" fontId="0" fillId="3" borderId="22" xfId="0" applyNumberForma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 quotePrefix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/>
    </xf>
    <xf numFmtId="2" fontId="8" fillId="3" borderId="16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5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74" fontId="8" fillId="3" borderId="28" xfId="0" applyNumberFormat="1" applyFont="1" applyFill="1" applyBorder="1" applyAlignment="1">
      <alignment/>
    </xf>
    <xf numFmtId="0" fontId="0" fillId="3" borderId="29" xfId="0" applyFill="1" applyBorder="1" applyAlignment="1">
      <alignment/>
    </xf>
    <xf numFmtId="184" fontId="3" fillId="3" borderId="3" xfId="0" applyNumberFormat="1" applyFont="1" applyFill="1" applyBorder="1" applyAlignment="1">
      <alignment/>
    </xf>
    <xf numFmtId="10" fontId="0" fillId="3" borderId="4" xfId="0" applyNumberForma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1" xfId="0" applyFill="1" applyBorder="1" applyAlignment="1" quotePrefix="1">
      <alignment/>
    </xf>
    <xf numFmtId="0" fontId="4" fillId="2" borderId="1" xfId="0" applyFont="1" applyFill="1" applyBorder="1" applyAlignment="1" quotePrefix="1">
      <alignment/>
    </xf>
    <xf numFmtId="0" fontId="3" fillId="2" borderId="1" xfId="0" applyFont="1" applyFill="1" applyBorder="1" applyAlignment="1" quotePrefix="1">
      <alignment/>
    </xf>
    <xf numFmtId="0" fontId="1" fillId="2" borderId="3" xfId="0" applyFont="1" applyFill="1" applyBorder="1" applyAlignment="1">
      <alignment/>
    </xf>
    <xf numFmtId="9" fontId="0" fillId="3" borderId="4" xfId="0" applyNumberForma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0" fillId="4" borderId="9" xfId="0" applyFont="1" applyFill="1" applyBorder="1" applyAlignment="1">
      <alignment horizontal="center"/>
    </xf>
    <xf numFmtId="9" fontId="10" fillId="4" borderId="27" xfId="20" applyFont="1" applyFill="1" applyBorder="1" applyAlignment="1">
      <alignment horizontal="center"/>
    </xf>
    <xf numFmtId="9" fontId="10" fillId="4" borderId="17" xfId="20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1" fillId="5" borderId="0" xfId="0" applyFont="1" applyFill="1" applyAlignment="1">
      <alignment/>
    </xf>
    <xf numFmtId="2" fontId="0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7" fillId="5" borderId="0" xfId="0" applyFont="1" applyFill="1" applyAlignment="1">
      <alignment/>
    </xf>
    <xf numFmtId="0" fontId="3" fillId="5" borderId="0" xfId="0" applyFont="1" applyFill="1" applyBorder="1" applyAlignment="1">
      <alignment/>
    </xf>
    <xf numFmtId="9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/>
    </xf>
    <xf numFmtId="1" fontId="8" fillId="5" borderId="0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0" fontId="7" fillId="5" borderId="0" xfId="0" applyFont="1" applyFill="1" applyBorder="1" applyAlignment="1">
      <alignment/>
    </xf>
    <xf numFmtId="0" fontId="6" fillId="6" borderId="0" xfId="0" applyFont="1" applyFill="1" applyAlignment="1">
      <alignment horizontal="left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 quotePrefix="1">
      <alignment/>
    </xf>
    <xf numFmtId="0" fontId="0" fillId="0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3" fillId="8" borderId="0" xfId="0" applyFont="1" applyFill="1" applyBorder="1" applyAlignment="1" quotePrefix="1">
      <alignment/>
    </xf>
    <xf numFmtId="0" fontId="0" fillId="8" borderId="0" xfId="0" applyFill="1" applyBorder="1" applyAlignment="1">
      <alignment/>
    </xf>
    <xf numFmtId="0" fontId="0" fillId="8" borderId="0" xfId="0" applyFill="1" applyBorder="1" applyAlignment="1" quotePrefix="1">
      <alignment/>
    </xf>
    <xf numFmtId="9" fontId="0" fillId="8" borderId="0" xfId="0" applyNumberFormat="1" applyFill="1" applyBorder="1" applyAlignment="1">
      <alignment/>
    </xf>
    <xf numFmtId="0" fontId="7" fillId="8" borderId="0" xfId="0" applyFont="1" applyFill="1" applyBorder="1" applyAlignment="1">
      <alignment/>
    </xf>
    <xf numFmtId="44" fontId="3" fillId="8" borderId="0" xfId="21" applyFont="1" applyFill="1" applyBorder="1" applyAlignment="1">
      <alignment/>
    </xf>
    <xf numFmtId="44" fontId="0" fillId="8" borderId="0" xfId="0" applyNumberFormat="1" applyFill="1" applyBorder="1" applyAlignment="1">
      <alignment/>
    </xf>
    <xf numFmtId="44" fontId="8" fillId="8" borderId="0" xfId="21" applyFont="1" applyFill="1" applyBorder="1" applyAlignment="1">
      <alignment/>
    </xf>
    <xf numFmtId="44" fontId="2" fillId="8" borderId="0" xfId="0" applyNumberFormat="1" applyFont="1" applyFill="1" applyBorder="1" applyAlignment="1">
      <alignment/>
    </xf>
    <xf numFmtId="0" fontId="3" fillId="2" borderId="21" xfId="0" applyFont="1" applyFill="1" applyBorder="1" applyAlignment="1" quotePrefix="1">
      <alignment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  <xf numFmtId="0" fontId="18" fillId="9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179" fontId="19" fillId="3" borderId="4" xfId="0" applyNumberFormat="1" applyFont="1" applyFill="1" applyBorder="1" applyAlignment="1">
      <alignment/>
    </xf>
    <xf numFmtId="2" fontId="19" fillId="3" borderId="4" xfId="0" applyNumberFormat="1" applyFont="1" applyFill="1" applyBorder="1" applyAlignment="1">
      <alignment/>
    </xf>
    <xf numFmtId="179" fontId="19" fillId="3" borderId="27" xfId="0" applyNumberFormat="1" applyFont="1" applyFill="1" applyBorder="1" applyAlignment="1">
      <alignment/>
    </xf>
    <xf numFmtId="179" fontId="19" fillId="3" borderId="10" xfId="0" applyNumberFormat="1" applyFont="1" applyFill="1" applyBorder="1" applyAlignment="1">
      <alignment/>
    </xf>
    <xf numFmtId="2" fontId="19" fillId="3" borderId="10" xfId="0" applyNumberFormat="1" applyFont="1" applyFill="1" applyBorder="1" applyAlignment="1">
      <alignment/>
    </xf>
    <xf numFmtId="179" fontId="19" fillId="3" borderId="17" xfId="0" applyNumberFormat="1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20" fillId="2" borderId="4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10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1" fillId="3" borderId="4" xfId="0" applyFont="1" applyFill="1" applyBorder="1" applyAlignment="1">
      <alignment/>
    </xf>
    <xf numFmtId="0" fontId="21" fillId="3" borderId="10" xfId="0" applyFont="1" applyFill="1" applyBorder="1" applyAlignment="1">
      <alignment/>
    </xf>
    <xf numFmtId="2" fontId="3" fillId="4" borderId="1" xfId="0" applyNumberFormat="1" applyFont="1" applyFill="1" applyBorder="1" applyAlignment="1">
      <alignment/>
    </xf>
    <xf numFmtId="2" fontId="3" fillId="4" borderId="4" xfId="0" applyNumberFormat="1" applyFont="1" applyFill="1" applyBorder="1" applyAlignment="1">
      <alignment/>
    </xf>
    <xf numFmtId="2" fontId="3" fillId="4" borderId="3" xfId="0" applyNumberFormat="1" applyFont="1" applyFill="1" applyBorder="1" applyAlignment="1">
      <alignment/>
    </xf>
    <xf numFmtId="2" fontId="3" fillId="4" borderId="10" xfId="0" applyNumberFormat="1" applyFont="1" applyFill="1" applyBorder="1" applyAlignment="1">
      <alignment/>
    </xf>
    <xf numFmtId="2" fontId="19" fillId="3" borderId="27" xfId="0" applyNumberFormat="1" applyFont="1" applyFill="1" applyBorder="1" applyAlignment="1">
      <alignment/>
    </xf>
    <xf numFmtId="2" fontId="19" fillId="3" borderId="17" xfId="0" applyNumberFormat="1" applyFont="1" applyFill="1" applyBorder="1" applyAlignment="1">
      <alignment/>
    </xf>
    <xf numFmtId="184" fontId="3" fillId="4" borderId="4" xfId="21" applyNumberFormat="1" applyFont="1" applyFill="1" applyBorder="1" applyAlignment="1">
      <alignment/>
    </xf>
    <xf numFmtId="184" fontId="3" fillId="4" borderId="9" xfId="21" applyNumberFormat="1" applyFont="1" applyFill="1" applyBorder="1" applyAlignment="1">
      <alignment/>
    </xf>
    <xf numFmtId="184" fontId="3" fillId="4" borderId="27" xfId="21" applyNumberFormat="1" applyFont="1" applyFill="1" applyBorder="1" applyAlignment="1">
      <alignment/>
    </xf>
    <xf numFmtId="184" fontId="3" fillId="4" borderId="17" xfId="21" applyNumberFormat="1" applyFont="1" applyFill="1" applyBorder="1" applyAlignment="1">
      <alignment/>
    </xf>
    <xf numFmtId="184" fontId="3" fillId="4" borderId="5" xfId="21" applyNumberFormat="1" applyFont="1" applyFill="1" applyBorder="1" applyAlignment="1">
      <alignment/>
    </xf>
    <xf numFmtId="184" fontId="3" fillId="4" borderId="10" xfId="21" applyNumberFormat="1" applyFont="1" applyFill="1" applyBorder="1" applyAlignment="1">
      <alignment/>
    </xf>
    <xf numFmtId="184" fontId="10" fillId="4" borderId="15" xfId="21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/>
    </xf>
    <xf numFmtId="0" fontId="23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7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44" fontId="10" fillId="4" borderId="9" xfId="21" applyFont="1" applyFill="1" applyBorder="1" applyAlignment="1">
      <alignment horizontal="center"/>
    </xf>
    <xf numFmtId="44" fontId="10" fillId="4" borderId="27" xfId="21" applyFont="1" applyFill="1" applyBorder="1" applyAlignment="1">
      <alignment horizontal="center"/>
    </xf>
    <xf numFmtId="44" fontId="10" fillId="4" borderId="17" xfId="2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4" fontId="0" fillId="7" borderId="0" xfId="0" applyNumberFormat="1" applyFill="1" applyAlignment="1">
      <alignment/>
    </xf>
    <xf numFmtId="44" fontId="0" fillId="5" borderId="0" xfId="0" applyNumberFormat="1" applyFill="1" applyBorder="1" applyAlignment="1">
      <alignment horizontal="center"/>
    </xf>
    <xf numFmtId="185" fontId="0" fillId="3" borderId="4" xfId="18" applyFill="1" applyBorder="1" applyAlignment="1">
      <alignment/>
    </xf>
    <xf numFmtId="185" fontId="0" fillId="7" borderId="0" xfId="18" applyFill="1" applyAlignment="1">
      <alignment/>
    </xf>
    <xf numFmtId="185" fontId="3" fillId="3" borderId="5" xfId="18" applyFont="1" applyFill="1" applyBorder="1" applyAlignment="1">
      <alignment/>
    </xf>
    <xf numFmtId="185" fontId="9" fillId="3" borderId="4" xfId="18" applyFont="1" applyFill="1" applyBorder="1" applyAlignment="1">
      <alignment/>
    </xf>
    <xf numFmtId="185" fontId="8" fillId="2" borderId="27" xfId="18" applyFont="1" applyFill="1" applyBorder="1" applyAlignment="1">
      <alignment/>
    </xf>
    <xf numFmtId="185" fontId="4" fillId="3" borderId="30" xfId="18" applyFont="1" applyFill="1" applyBorder="1" applyAlignment="1">
      <alignment/>
    </xf>
    <xf numFmtId="185" fontId="0" fillId="3" borderId="31" xfId="18" applyFill="1" applyBorder="1" applyAlignment="1">
      <alignment/>
    </xf>
    <xf numFmtId="185" fontId="3" fillId="3" borderId="32" xfId="18" applyFont="1" applyFill="1" applyBorder="1" applyAlignment="1">
      <alignment/>
    </xf>
    <xf numFmtId="185" fontId="3" fillId="3" borderId="10" xfId="18" applyFont="1" applyFill="1" applyBorder="1" applyAlignment="1">
      <alignment/>
    </xf>
    <xf numFmtId="185" fontId="8" fillId="2" borderId="17" xfId="18" applyFont="1" applyFill="1" applyBorder="1" applyAlignment="1">
      <alignment/>
    </xf>
    <xf numFmtId="185" fontId="4" fillId="3" borderId="4" xfId="18" applyFont="1" applyFill="1" applyBorder="1" applyAlignment="1">
      <alignment/>
    </xf>
    <xf numFmtId="185" fontId="6" fillId="3" borderId="4" xfId="18" applyFont="1" applyFill="1" applyBorder="1" applyAlignment="1">
      <alignment/>
    </xf>
    <xf numFmtId="185" fontId="1" fillId="3" borderId="10" xfId="18" applyFont="1" applyFill="1" applyBorder="1" applyAlignment="1">
      <alignment/>
    </xf>
    <xf numFmtId="174" fontId="8" fillId="2" borderId="33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85" fontId="9" fillId="3" borderId="12" xfId="18" applyFont="1" applyFill="1" applyBorder="1" applyAlignment="1">
      <alignment horizontal="center"/>
    </xf>
    <xf numFmtId="185" fontId="0" fillId="0" borderId="29" xfId="18" applyBorder="1" applyAlignment="1">
      <alignment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74" fontId="8" fillId="2" borderId="34" xfId="0" applyNumberFormat="1" applyFont="1" applyFill="1" applyBorder="1" applyAlignment="1">
      <alignment horizontal="center"/>
    </xf>
    <xf numFmtId="174" fontId="8" fillId="2" borderId="3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9" fontId="3" fillId="2" borderId="21" xfId="0" applyNumberFormat="1" applyFont="1" applyFill="1" applyBorder="1" applyAlignment="1">
      <alignment horizontal="left"/>
    </xf>
    <xf numFmtId="9" fontId="3" fillId="2" borderId="37" xfId="0" applyNumberFormat="1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163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9.28125" style="0" bestFit="1" customWidth="1"/>
    <col min="2" max="2" width="40.140625" style="0" customWidth="1"/>
    <col min="3" max="3" width="21.8515625" style="0" customWidth="1"/>
    <col min="4" max="4" width="15.8515625" style="0" customWidth="1"/>
    <col min="5" max="5" width="13.28125" style="0" customWidth="1"/>
    <col min="6" max="6" width="9.7109375" style="0" bestFit="1" customWidth="1"/>
    <col min="8" max="8" width="8.28125" style="0" bestFit="1" customWidth="1"/>
    <col min="9" max="9" width="7.57421875" style="0" bestFit="1" customWidth="1"/>
    <col min="10" max="10" width="12.28125" style="0" bestFit="1" customWidth="1"/>
    <col min="11" max="11" width="10.421875" style="0" bestFit="1" customWidth="1"/>
  </cols>
  <sheetData>
    <row r="1" spans="1:14" ht="18">
      <c r="A1" s="131" t="s">
        <v>63</v>
      </c>
      <c r="B1" s="132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8.75" thickBot="1">
      <c r="A7" s="68"/>
      <c r="B7" s="69" t="s">
        <v>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2.75">
      <c r="A8" s="160" t="s">
        <v>64</v>
      </c>
      <c r="B8" s="162" t="s">
        <v>1</v>
      </c>
      <c r="C8" s="166" t="s">
        <v>36</v>
      </c>
      <c r="D8" s="170" t="s">
        <v>2</v>
      </c>
      <c r="E8" s="8" t="s">
        <v>3</v>
      </c>
      <c r="F8" s="8"/>
      <c r="G8" s="8"/>
      <c r="H8" s="8"/>
      <c r="I8" s="168" t="s">
        <v>8</v>
      </c>
      <c r="J8" s="168" t="s">
        <v>46</v>
      </c>
      <c r="K8" s="164" t="s">
        <v>47</v>
      </c>
      <c r="L8" s="68"/>
      <c r="M8" s="68"/>
      <c r="N8" s="68"/>
    </row>
    <row r="9" spans="1:14" ht="12.75">
      <c r="A9" s="161"/>
      <c r="B9" s="163"/>
      <c r="C9" s="167"/>
      <c r="D9" s="167"/>
      <c r="E9" s="6" t="s">
        <v>4</v>
      </c>
      <c r="F9" s="6" t="s">
        <v>5</v>
      </c>
      <c r="G9" s="6" t="s">
        <v>6</v>
      </c>
      <c r="H9" s="6" t="s">
        <v>7</v>
      </c>
      <c r="I9" s="169"/>
      <c r="J9" s="169"/>
      <c r="K9" s="165"/>
      <c r="L9" s="68"/>
      <c r="M9" s="68"/>
      <c r="N9" s="68"/>
    </row>
    <row r="10" spans="1:14" ht="12.75">
      <c r="A10" s="133">
        <v>6000</v>
      </c>
      <c r="B10" s="115" t="str">
        <f>IF(A10="","",VLOOKUP($A10,Konten!$B$5:$D$60,2))</f>
        <v>Rohstoffaufwand/Fertigungsmaterial</v>
      </c>
      <c r="C10" s="115" t="str">
        <f>IF(A10="","",VLOOKUP($A10,Konten!$B$5:$D$60,3))</f>
        <v>MES</v>
      </c>
      <c r="D10" s="123">
        <v>95000</v>
      </c>
      <c r="E10" s="108">
        <v>4</v>
      </c>
      <c r="F10" s="108">
        <v>3</v>
      </c>
      <c r="G10" s="108">
        <v>1</v>
      </c>
      <c r="H10" s="108">
        <v>2</v>
      </c>
      <c r="I10" s="102">
        <f>IF(A10="","",SUM(E10:H10))</f>
        <v>10</v>
      </c>
      <c r="J10" s="103">
        <f>IF(A10="","",D10/I10)</f>
        <v>9500</v>
      </c>
      <c r="K10" s="104">
        <f>IF(A10="","",J10*I10)</f>
        <v>95000</v>
      </c>
      <c r="L10" s="68"/>
      <c r="M10" s="68"/>
      <c r="N10" s="68"/>
    </row>
    <row r="11" spans="1:14" ht="12.75">
      <c r="A11" s="133">
        <v>6050</v>
      </c>
      <c r="B11" s="115" t="str">
        <f>IF(A11="","",VLOOKUP($A11,Konten!$B$5:$D$60,2))</f>
        <v>Energie</v>
      </c>
      <c r="C11" s="115" t="str">
        <f>IF(A11="","",VLOOKUP($A11,Konten!$B$5:$D$60,3))</f>
        <v>KwH</v>
      </c>
      <c r="D11" s="123">
        <v>150000</v>
      </c>
      <c r="E11" s="108">
        <v>1</v>
      </c>
      <c r="F11" s="108">
        <v>8</v>
      </c>
      <c r="G11" s="108">
        <v>2</v>
      </c>
      <c r="H11" s="108">
        <v>1</v>
      </c>
      <c r="I11" s="102">
        <f aca="true" t="shared" si="0" ref="I11:I18">IF(A11="","",SUM(E11:H11))</f>
        <v>12</v>
      </c>
      <c r="J11" s="103">
        <f aca="true" t="shared" si="1" ref="J11:J19">IF(A11="","",D11/I11)</f>
        <v>12500</v>
      </c>
      <c r="K11" s="104">
        <f aca="true" t="shared" si="2" ref="K11:K19">IF(A11="","",J11*I11)</f>
        <v>150000</v>
      </c>
      <c r="L11" s="68"/>
      <c r="M11" s="68"/>
      <c r="N11" s="68"/>
    </row>
    <row r="12" spans="1:14" ht="12.75">
      <c r="A12" s="133">
        <v>6200</v>
      </c>
      <c r="B12" s="115" t="str">
        <f>IF(A12="","",VLOOKUP($A12,Konten!$B$5:$D$60,2))</f>
        <v>Löhne</v>
      </c>
      <c r="C12" s="115" t="str">
        <f>IF(A12="","",VLOOKUP($A12,Konten!$B$5:$D$60,3))</f>
        <v>Lohnlisten</v>
      </c>
      <c r="D12" s="123">
        <v>175000</v>
      </c>
      <c r="E12" s="108">
        <v>2</v>
      </c>
      <c r="F12" s="108">
        <v>4</v>
      </c>
      <c r="G12" s="108">
        <v>1</v>
      </c>
      <c r="H12" s="108">
        <v>1</v>
      </c>
      <c r="I12" s="102">
        <f t="shared" si="0"/>
        <v>8</v>
      </c>
      <c r="J12" s="103">
        <f t="shared" si="1"/>
        <v>21875</v>
      </c>
      <c r="K12" s="104">
        <f t="shared" si="2"/>
        <v>175000</v>
      </c>
      <c r="L12" s="68"/>
      <c r="M12" s="68"/>
      <c r="N12" s="68"/>
    </row>
    <row r="13" spans="1:14" ht="12.75">
      <c r="A13" s="133">
        <v>6300</v>
      </c>
      <c r="B13" s="115" t="str">
        <f>IF(A13="","",VLOOKUP($A13,Konten!$B$5:$D$60,2))</f>
        <v>Gehälter</v>
      </c>
      <c r="C13" s="115" t="str">
        <f>IF(A13="","",VLOOKUP($A13,Konten!$B$5:$D$60,3))</f>
        <v>Gehaltslisten</v>
      </c>
      <c r="D13" s="123">
        <v>250000</v>
      </c>
      <c r="E13" s="108">
        <v>50000</v>
      </c>
      <c r="F13" s="108">
        <v>125000</v>
      </c>
      <c r="G13" s="108">
        <v>25000</v>
      </c>
      <c r="H13" s="108">
        <v>50000</v>
      </c>
      <c r="I13" s="102">
        <f t="shared" si="0"/>
        <v>250000</v>
      </c>
      <c r="J13" s="103">
        <f t="shared" si="1"/>
        <v>1</v>
      </c>
      <c r="K13" s="104">
        <f t="shared" si="2"/>
        <v>250000</v>
      </c>
      <c r="L13" s="68"/>
      <c r="M13" s="68"/>
      <c r="N13" s="68"/>
    </row>
    <row r="14" spans="1:14" ht="12.75">
      <c r="A14" s="133">
        <v>6800</v>
      </c>
      <c r="B14" s="115" t="str">
        <f>IF(A14="","",VLOOKUP($A14,Konten!$B$5:$D$60,2))</f>
        <v>Aufwendungen für Büromaterial</v>
      </c>
      <c r="C14" s="115" t="str">
        <f>IF(A14="","",VLOOKUP($A14,Konten!$B$5:$D$60,3))</f>
        <v>MES</v>
      </c>
      <c r="D14" s="123">
        <v>350000</v>
      </c>
      <c r="E14" s="108">
        <v>75000</v>
      </c>
      <c r="F14" s="108">
        <v>175000</v>
      </c>
      <c r="G14" s="108">
        <v>50000</v>
      </c>
      <c r="H14" s="108">
        <v>50000</v>
      </c>
      <c r="I14" s="102">
        <f t="shared" si="0"/>
        <v>350000</v>
      </c>
      <c r="J14" s="103">
        <f t="shared" si="1"/>
        <v>1</v>
      </c>
      <c r="K14" s="104">
        <f t="shared" si="2"/>
        <v>350000</v>
      </c>
      <c r="L14" s="68"/>
      <c r="M14" s="68"/>
      <c r="N14" s="68"/>
    </row>
    <row r="15" spans="1:14" ht="12.75">
      <c r="A15" s="133">
        <v>7000</v>
      </c>
      <c r="B15" s="115" t="str">
        <f>IF(A15="","",VLOOKUP($A15,Konten!$B$5:$D$60,2))</f>
        <v>Gewerbesteuer</v>
      </c>
      <c r="C15" s="115" t="str">
        <f>IF(A15="","",VLOOKUP($A15,Konten!$B$5:$D$60,3))</f>
        <v>Belege</v>
      </c>
      <c r="D15" s="123">
        <v>70000</v>
      </c>
      <c r="E15" s="108">
        <v>2</v>
      </c>
      <c r="F15" s="108">
        <v>2</v>
      </c>
      <c r="G15" s="108">
        <v>8</v>
      </c>
      <c r="H15" s="108">
        <v>2</v>
      </c>
      <c r="I15" s="102">
        <f t="shared" si="0"/>
        <v>14</v>
      </c>
      <c r="J15" s="103">
        <f t="shared" si="1"/>
        <v>5000</v>
      </c>
      <c r="K15" s="104">
        <f t="shared" si="2"/>
        <v>70000</v>
      </c>
      <c r="L15" s="68"/>
      <c r="M15" s="68"/>
      <c r="N15" s="68"/>
    </row>
    <row r="16" spans="1:14" ht="12.75">
      <c r="A16" s="133">
        <v>7030</v>
      </c>
      <c r="B16" s="115" t="str">
        <f>IF(A16="","",VLOOKUP($A16,Konten!$B$5:$D$60,2))</f>
        <v>KFZ-Steuer</v>
      </c>
      <c r="C16" s="115" t="str">
        <f>IF(A16="","",VLOOKUP($A16,Konten!$B$5:$D$60,3))</f>
        <v>Steuerbescheid</v>
      </c>
      <c r="D16" s="123">
        <v>150000</v>
      </c>
      <c r="E16" s="108">
        <v>28000</v>
      </c>
      <c r="F16" s="108">
        <v>86000</v>
      </c>
      <c r="G16" s="108">
        <v>25000</v>
      </c>
      <c r="H16" s="108">
        <v>11000</v>
      </c>
      <c r="I16" s="102">
        <f t="shared" si="0"/>
        <v>150000</v>
      </c>
      <c r="J16" s="103">
        <f t="shared" si="1"/>
        <v>1</v>
      </c>
      <c r="K16" s="104">
        <f t="shared" si="2"/>
        <v>150000</v>
      </c>
      <c r="L16" s="68"/>
      <c r="M16" s="68"/>
      <c r="N16" s="68"/>
    </row>
    <row r="17" spans="1:14" ht="12.75">
      <c r="A17" s="133" t="s">
        <v>69</v>
      </c>
      <c r="B17" s="115" t="str">
        <f>IF(A17="","",VLOOKUP($A17,Konten!$B$5:$D$60,2))</f>
        <v>Kalkulatorische Miete</v>
      </c>
      <c r="C17" s="115" t="str">
        <f>IF(A17="","",VLOOKUP($A17,Konten!$B$5:$D$60,3))</f>
        <v>m²</v>
      </c>
      <c r="D17" s="123">
        <v>160000</v>
      </c>
      <c r="E17" s="108">
        <v>450</v>
      </c>
      <c r="F17" s="108">
        <v>860</v>
      </c>
      <c r="G17" s="108">
        <v>340</v>
      </c>
      <c r="H17" s="108">
        <v>350</v>
      </c>
      <c r="I17" s="102">
        <f t="shared" si="0"/>
        <v>2000</v>
      </c>
      <c r="J17" s="103">
        <f t="shared" si="1"/>
        <v>80</v>
      </c>
      <c r="K17" s="104">
        <f t="shared" si="2"/>
        <v>160000</v>
      </c>
      <c r="L17" s="68"/>
      <c r="M17" s="68"/>
      <c r="N17" s="68"/>
    </row>
    <row r="18" spans="1:14" ht="12.75">
      <c r="A18" s="133" t="s">
        <v>72</v>
      </c>
      <c r="B18" s="115" t="str">
        <f>IF(A18="","",VLOOKUP($A18,Konten!$B$5:$D$60,2))</f>
        <v>Kalkulatorische Wagnisse</v>
      </c>
      <c r="C18" s="115" t="str">
        <f>IF(A18="","",VLOOKUP($A18,Konten!$B$5:$D$60,3))</f>
        <v>b. n. Kapital</v>
      </c>
      <c r="D18" s="123">
        <v>100000</v>
      </c>
      <c r="E18" s="108">
        <v>3</v>
      </c>
      <c r="F18" s="108">
        <v>3</v>
      </c>
      <c r="G18" s="108">
        <v>2</v>
      </c>
      <c r="H18" s="108">
        <v>2</v>
      </c>
      <c r="I18" s="102">
        <f t="shared" si="0"/>
        <v>10</v>
      </c>
      <c r="J18" s="103">
        <f t="shared" si="1"/>
        <v>10000</v>
      </c>
      <c r="K18" s="104">
        <f t="shared" si="2"/>
        <v>100000</v>
      </c>
      <c r="L18" s="68"/>
      <c r="M18" s="68"/>
      <c r="N18" s="68"/>
    </row>
    <row r="19" spans="1:14" ht="13.5" thickBot="1">
      <c r="A19" s="133"/>
      <c r="B19" s="116">
        <f>IF(A19="","",VLOOKUP($A19,Konten!$B$5:$D$60,2))</f>
      </c>
      <c r="C19" s="116">
        <f>IF(A19="","",VLOOKUP($A19,Konten!$B$5:$D$60,3))</f>
      </c>
      <c r="D19" s="128"/>
      <c r="E19" s="140"/>
      <c r="F19" s="140"/>
      <c r="G19" s="140"/>
      <c r="H19" s="140"/>
      <c r="I19" s="105">
        <f>IF(A19="","",SUM(E19:H19))</f>
      </c>
      <c r="J19" s="106">
        <f t="shared" si="1"/>
      </c>
      <c r="K19" s="107">
        <f t="shared" si="2"/>
      </c>
      <c r="L19" s="68"/>
      <c r="M19" s="68"/>
      <c r="N19" s="68"/>
    </row>
    <row r="20" spans="1:14" ht="12.75">
      <c r="A20" s="71"/>
      <c r="B20" s="71"/>
      <c r="C20" s="71"/>
      <c r="D20" s="71"/>
      <c r="E20" s="71"/>
      <c r="F20" s="71"/>
      <c r="G20" s="71"/>
      <c r="H20" s="68"/>
      <c r="I20" s="68"/>
      <c r="J20" s="70"/>
      <c r="K20" s="68"/>
      <c r="L20" s="68"/>
      <c r="M20" s="68"/>
      <c r="N20" s="68"/>
    </row>
    <row r="21" spans="1:14" ht="12.75">
      <c r="A21" s="71"/>
      <c r="B21" s="71"/>
      <c r="C21" s="71"/>
      <c r="D21" s="71"/>
      <c r="E21" s="71"/>
      <c r="F21" s="71"/>
      <c r="G21" s="71"/>
      <c r="H21" s="68"/>
      <c r="I21" s="68"/>
      <c r="J21" s="68"/>
      <c r="K21" s="68"/>
      <c r="L21" s="68"/>
      <c r="M21" s="68"/>
      <c r="N21" s="68"/>
    </row>
    <row r="22" spans="1:14" ht="12.75">
      <c r="A22" s="71"/>
      <c r="B22" s="71"/>
      <c r="C22" s="71"/>
      <c r="D22" s="71"/>
      <c r="E22" s="71"/>
      <c r="F22" s="71"/>
      <c r="G22" s="71"/>
      <c r="H22" s="68"/>
      <c r="I22" s="68"/>
      <c r="J22" s="68"/>
      <c r="K22" s="68"/>
      <c r="L22" s="68"/>
      <c r="M22" s="68"/>
      <c r="N22" s="68"/>
    </row>
    <row r="23" spans="1:14" ht="12.75">
      <c r="A23" s="71"/>
      <c r="B23" s="71"/>
      <c r="C23" s="71"/>
      <c r="D23" s="71"/>
      <c r="E23" s="71"/>
      <c r="F23" s="71"/>
      <c r="G23" s="71"/>
      <c r="H23" s="68"/>
      <c r="I23" s="68"/>
      <c r="J23" s="68"/>
      <c r="K23" s="68"/>
      <c r="L23" s="68"/>
      <c r="M23" s="68"/>
      <c r="N23" s="68"/>
    </row>
    <row r="24" spans="1:14" ht="12.75">
      <c r="A24" s="71"/>
      <c r="B24" s="71"/>
      <c r="C24" s="71"/>
      <c r="D24" s="71"/>
      <c r="E24" s="71"/>
      <c r="F24" s="71"/>
      <c r="G24" s="71"/>
      <c r="H24" s="68"/>
      <c r="I24" s="68"/>
      <c r="J24" s="68"/>
      <c r="K24" s="68"/>
      <c r="L24" s="68"/>
      <c r="M24" s="68"/>
      <c r="N24" s="68"/>
    </row>
    <row r="25" spans="1:14" ht="12.75">
      <c r="A25" s="71"/>
      <c r="B25" s="71"/>
      <c r="C25" s="71"/>
      <c r="D25" s="71"/>
      <c r="E25" s="71"/>
      <c r="F25" s="71"/>
      <c r="G25" s="71"/>
      <c r="H25" s="68"/>
      <c r="I25" s="68"/>
      <c r="J25" s="68"/>
      <c r="K25" s="68"/>
      <c r="L25" s="68"/>
      <c r="M25" s="68"/>
      <c r="N25" s="68"/>
    </row>
    <row r="26" spans="1:14" ht="12.75">
      <c r="A26" s="71"/>
      <c r="B26" s="71"/>
      <c r="C26" s="71"/>
      <c r="D26" s="71"/>
      <c r="E26" s="71"/>
      <c r="F26" s="71"/>
      <c r="G26" s="71"/>
      <c r="H26" s="68"/>
      <c r="I26" s="68"/>
      <c r="J26" s="68"/>
      <c r="K26" s="68"/>
      <c r="L26" s="68"/>
      <c r="M26" s="68"/>
      <c r="N26" s="68"/>
    </row>
    <row r="27" spans="1:14" ht="12.75">
      <c r="A27" s="71"/>
      <c r="B27" s="71"/>
      <c r="C27" s="71"/>
      <c r="D27" s="71"/>
      <c r="E27" s="71"/>
      <c r="F27" s="71"/>
      <c r="G27" s="71"/>
      <c r="H27" s="68"/>
      <c r="I27" s="68"/>
      <c r="J27" s="68"/>
      <c r="K27" s="68"/>
      <c r="L27" s="68"/>
      <c r="M27" s="68"/>
      <c r="N27" s="68"/>
    </row>
    <row r="28" spans="1:14" ht="12.75">
      <c r="A28" s="71"/>
      <c r="B28" s="71"/>
      <c r="C28" s="71"/>
      <c r="D28" s="71"/>
      <c r="E28" s="71"/>
      <c r="F28" s="71"/>
      <c r="G28" s="71"/>
      <c r="H28" s="68"/>
      <c r="I28" s="68"/>
      <c r="J28" s="68"/>
      <c r="K28" s="68"/>
      <c r="L28" s="68"/>
      <c r="M28" s="68"/>
      <c r="N28" s="68"/>
    </row>
    <row r="29" spans="1:14" ht="12.75">
      <c r="A29" s="71"/>
      <c r="B29" s="71"/>
      <c r="C29" s="71"/>
      <c r="D29" s="71"/>
      <c r="E29" s="71"/>
      <c r="F29" s="71"/>
      <c r="G29" s="71"/>
      <c r="H29" s="68"/>
      <c r="I29" s="68"/>
      <c r="J29" s="68"/>
      <c r="K29" s="68"/>
      <c r="L29" s="68"/>
      <c r="M29" s="68"/>
      <c r="N29" s="68"/>
    </row>
    <row r="30" spans="1:14" ht="12.75">
      <c r="A30" s="71"/>
      <c r="B30" s="71"/>
      <c r="C30" s="71"/>
      <c r="D30" s="71"/>
      <c r="E30" s="71"/>
      <c r="F30" s="71"/>
      <c r="G30" s="71"/>
      <c r="H30" s="68"/>
      <c r="I30" s="68"/>
      <c r="J30" s="68"/>
      <c r="K30" s="68"/>
      <c r="L30" s="68"/>
      <c r="M30" s="68"/>
      <c r="N30" s="68"/>
    </row>
    <row r="31" spans="1:14" ht="12.75">
      <c r="A31" s="71"/>
      <c r="B31" s="71"/>
      <c r="C31" s="71"/>
      <c r="D31" s="71"/>
      <c r="E31" s="71"/>
      <c r="F31" s="71"/>
      <c r="G31" s="71"/>
      <c r="H31" s="68"/>
      <c r="I31" s="68"/>
      <c r="J31" s="68"/>
      <c r="K31" s="68"/>
      <c r="L31" s="68"/>
      <c r="M31" s="68"/>
      <c r="N31" s="68"/>
    </row>
    <row r="32" spans="1:14" ht="12.75">
      <c r="A32" s="71"/>
      <c r="B32" s="71"/>
      <c r="C32" s="71"/>
      <c r="D32" s="71"/>
      <c r="E32" s="71"/>
      <c r="F32" s="71"/>
      <c r="G32" s="71"/>
      <c r="H32" s="68"/>
      <c r="I32" s="68"/>
      <c r="J32" s="68"/>
      <c r="K32" s="68"/>
      <c r="L32" s="68"/>
      <c r="M32" s="68"/>
      <c r="N32" s="68"/>
    </row>
    <row r="33" spans="1:14" ht="13.5" thickBot="1">
      <c r="A33" s="71"/>
      <c r="B33" s="71"/>
      <c r="C33" s="71"/>
      <c r="D33" s="71"/>
      <c r="E33" s="71"/>
      <c r="F33" s="71"/>
      <c r="G33" s="71"/>
      <c r="H33" s="68"/>
      <c r="I33" s="68"/>
      <c r="J33" s="68"/>
      <c r="K33" s="68"/>
      <c r="L33" s="68"/>
      <c r="M33" s="68"/>
      <c r="N33" s="68"/>
    </row>
    <row r="34" spans="1:14" ht="18">
      <c r="A34" s="71"/>
      <c r="B34" s="72" t="s">
        <v>10</v>
      </c>
      <c r="C34" s="71"/>
      <c r="D34" s="37" t="s">
        <v>55</v>
      </c>
      <c r="E34" s="51"/>
      <c r="F34" s="51"/>
      <c r="G34" s="49" t="s">
        <v>47</v>
      </c>
      <c r="H34" s="68"/>
      <c r="I34" s="68"/>
      <c r="J34" s="68"/>
      <c r="K34" s="68"/>
      <c r="L34" s="68"/>
      <c r="M34" s="68"/>
      <c r="N34" s="68"/>
    </row>
    <row r="35" spans="1:14" ht="13.5" thickBot="1">
      <c r="A35" s="71"/>
      <c r="B35" s="71"/>
      <c r="C35" s="71"/>
      <c r="D35" s="5" t="s">
        <v>56</v>
      </c>
      <c r="E35" s="6" t="s">
        <v>57</v>
      </c>
      <c r="F35" s="6" t="s">
        <v>58</v>
      </c>
      <c r="G35" s="50"/>
      <c r="H35" s="68"/>
      <c r="I35" s="68"/>
      <c r="J35" s="68"/>
      <c r="K35" s="68"/>
      <c r="L35" s="68"/>
      <c r="M35" s="68"/>
      <c r="N35" s="68"/>
    </row>
    <row r="36" spans="1:14" ht="12.75">
      <c r="A36" s="71"/>
      <c r="B36" s="2" t="s">
        <v>11</v>
      </c>
      <c r="C36" s="124">
        <v>1616250</v>
      </c>
      <c r="D36" s="117"/>
      <c r="E36" s="118"/>
      <c r="F36" s="118"/>
      <c r="G36" s="121">
        <f aca="true" t="shared" si="3" ref="G36:G41">SUM(D36:F36)</f>
        <v>0</v>
      </c>
      <c r="H36" s="68"/>
      <c r="I36" s="68"/>
      <c r="J36" s="68"/>
      <c r="K36" s="68"/>
      <c r="L36" s="68"/>
      <c r="M36" s="68"/>
      <c r="N36" s="68"/>
    </row>
    <row r="37" spans="1:14" ht="12.75">
      <c r="A37" s="71"/>
      <c r="B37" s="3" t="s">
        <v>12</v>
      </c>
      <c r="C37" s="125">
        <v>710800</v>
      </c>
      <c r="D37" s="117"/>
      <c r="E37" s="118"/>
      <c r="F37" s="118"/>
      <c r="G37" s="121">
        <f t="shared" si="3"/>
        <v>0</v>
      </c>
      <c r="H37" s="68"/>
      <c r="I37" s="68"/>
      <c r="J37" s="68"/>
      <c r="K37" s="68"/>
      <c r="L37" s="68"/>
      <c r="M37" s="68"/>
      <c r="N37" s="68"/>
    </row>
    <row r="38" spans="1:14" ht="12.75">
      <c r="A38" s="71"/>
      <c r="B38" s="3" t="s">
        <v>31</v>
      </c>
      <c r="C38" s="125">
        <v>25000</v>
      </c>
      <c r="D38" s="117"/>
      <c r="E38" s="118"/>
      <c r="F38" s="118"/>
      <c r="G38" s="121">
        <f t="shared" si="3"/>
        <v>0</v>
      </c>
      <c r="H38" s="68"/>
      <c r="I38" s="68"/>
      <c r="J38" s="68"/>
      <c r="K38" s="68"/>
      <c r="L38" s="68"/>
      <c r="M38" s="68"/>
      <c r="N38" s="68"/>
    </row>
    <row r="39" spans="1:14" ht="12.75">
      <c r="A39" s="71"/>
      <c r="B39" s="3" t="s">
        <v>32</v>
      </c>
      <c r="C39" s="125">
        <v>35000</v>
      </c>
      <c r="D39" s="117"/>
      <c r="E39" s="118"/>
      <c r="F39" s="118"/>
      <c r="G39" s="121">
        <f t="shared" si="3"/>
        <v>0</v>
      </c>
      <c r="H39" s="68"/>
      <c r="I39" s="68"/>
      <c r="J39" s="68"/>
      <c r="K39" s="68"/>
      <c r="L39" s="68"/>
      <c r="M39" s="68"/>
      <c r="N39" s="68"/>
    </row>
    <row r="40" spans="1:14" ht="12.75">
      <c r="A40" s="71"/>
      <c r="B40" s="3" t="s">
        <v>33</v>
      </c>
      <c r="C40" s="125">
        <v>68000</v>
      </c>
      <c r="D40" s="117"/>
      <c r="E40" s="118"/>
      <c r="F40" s="118"/>
      <c r="G40" s="121">
        <f t="shared" si="3"/>
        <v>0</v>
      </c>
      <c r="H40" s="68"/>
      <c r="I40" s="68"/>
      <c r="J40" s="68"/>
      <c r="K40" s="68"/>
      <c r="L40" s="68"/>
      <c r="M40" s="68"/>
      <c r="N40" s="68"/>
    </row>
    <row r="41" spans="1:14" ht="13.5" thickBot="1">
      <c r="A41" s="71"/>
      <c r="B41" s="4" t="s">
        <v>34</v>
      </c>
      <c r="C41" s="126">
        <v>58000</v>
      </c>
      <c r="D41" s="119"/>
      <c r="E41" s="120"/>
      <c r="F41" s="120"/>
      <c r="G41" s="122">
        <f t="shared" si="3"/>
        <v>0</v>
      </c>
      <c r="H41" s="68"/>
      <c r="I41" s="68"/>
      <c r="J41" s="68"/>
      <c r="K41" s="68"/>
      <c r="L41" s="68"/>
      <c r="M41" s="68"/>
      <c r="N41" s="68"/>
    </row>
    <row r="42" spans="1:14" ht="12.75">
      <c r="A42" s="71"/>
      <c r="B42" s="73"/>
      <c r="C42" s="74"/>
      <c r="D42" s="75"/>
      <c r="E42" s="75"/>
      <c r="F42" s="75"/>
      <c r="G42" s="76"/>
      <c r="H42" s="68"/>
      <c r="I42" s="68"/>
      <c r="J42" s="68"/>
      <c r="K42" s="68"/>
      <c r="L42" s="68"/>
      <c r="M42" s="68"/>
      <c r="N42" s="68"/>
    </row>
    <row r="43" spans="1:14" ht="12.75">
      <c r="A43" s="71"/>
      <c r="B43" s="71"/>
      <c r="C43" s="71"/>
      <c r="D43" s="77"/>
      <c r="E43" s="77"/>
      <c r="F43" s="77"/>
      <c r="G43" s="77"/>
      <c r="H43" s="68"/>
      <c r="I43" s="68"/>
      <c r="J43" s="68"/>
      <c r="K43" s="68"/>
      <c r="L43" s="68"/>
      <c r="M43" s="68"/>
      <c r="N43" s="68"/>
    </row>
    <row r="44" spans="1:14" ht="12.75">
      <c r="A44" s="71"/>
      <c r="B44" s="71"/>
      <c r="C44" s="71"/>
      <c r="D44" s="71"/>
      <c r="E44" s="71"/>
      <c r="F44" s="71"/>
      <c r="G44" s="71"/>
      <c r="H44" s="68"/>
      <c r="I44" s="68"/>
      <c r="J44" s="68"/>
      <c r="K44" s="68"/>
      <c r="L44" s="68"/>
      <c r="M44" s="68"/>
      <c r="N44" s="68"/>
    </row>
    <row r="45" spans="1:14" ht="12.75">
      <c r="A45" s="71"/>
      <c r="B45" s="71"/>
      <c r="C45" s="71"/>
      <c r="D45" s="71"/>
      <c r="E45" s="71"/>
      <c r="F45" s="71"/>
      <c r="G45" s="71"/>
      <c r="H45" s="68"/>
      <c r="I45" s="68"/>
      <c r="J45" s="68"/>
      <c r="K45" s="68"/>
      <c r="L45" s="68"/>
      <c r="M45" s="68"/>
      <c r="N45" s="68"/>
    </row>
    <row r="46" spans="1:14" ht="12.75">
      <c r="A46" s="71"/>
      <c r="B46" s="71"/>
      <c r="C46" s="71"/>
      <c r="D46" s="71"/>
      <c r="E46" s="71"/>
      <c r="F46" s="71"/>
      <c r="G46" s="71"/>
      <c r="H46" s="68"/>
      <c r="I46" s="68"/>
      <c r="J46" s="68"/>
      <c r="K46" s="68"/>
      <c r="L46" s="68"/>
      <c r="M46" s="68"/>
      <c r="N46" s="68"/>
    </row>
    <row r="47" spans="1:14" ht="12.75">
      <c r="A47" s="71"/>
      <c r="B47" s="71"/>
      <c r="C47" s="71"/>
      <c r="D47" s="71"/>
      <c r="E47" s="71"/>
      <c r="F47" s="71"/>
      <c r="G47" s="71"/>
      <c r="H47" s="68"/>
      <c r="I47" s="68"/>
      <c r="J47" s="68"/>
      <c r="K47" s="68"/>
      <c r="L47" s="68"/>
      <c r="M47" s="68"/>
      <c r="N47" s="68"/>
    </row>
    <row r="48" spans="1:14" ht="12.75">
      <c r="A48" s="71"/>
      <c r="B48" s="71"/>
      <c r="C48" s="71"/>
      <c r="D48" s="71"/>
      <c r="E48" s="71"/>
      <c r="F48" s="71"/>
      <c r="G48" s="71"/>
      <c r="H48" s="68"/>
      <c r="I48" s="68"/>
      <c r="J48" s="68"/>
      <c r="K48" s="68"/>
      <c r="L48" s="68"/>
      <c r="M48" s="68"/>
      <c r="N48" s="68"/>
    </row>
    <row r="49" spans="1:14" ht="12.75">
      <c r="A49" s="71"/>
      <c r="B49" s="71"/>
      <c r="C49" s="71"/>
      <c r="D49" s="71"/>
      <c r="E49" s="71"/>
      <c r="F49" s="71"/>
      <c r="G49" s="71"/>
      <c r="H49" s="68"/>
      <c r="I49" s="68"/>
      <c r="J49" s="68"/>
      <c r="K49" s="68"/>
      <c r="L49" s="68"/>
      <c r="M49" s="68"/>
      <c r="N49" s="68"/>
    </row>
    <row r="50" spans="1:14" ht="12.75">
      <c r="A50" s="71"/>
      <c r="B50" s="71"/>
      <c r="C50" s="71"/>
      <c r="D50" s="71"/>
      <c r="E50" s="71"/>
      <c r="F50" s="71"/>
      <c r="G50" s="71"/>
      <c r="H50" s="68"/>
      <c r="I50" s="68"/>
      <c r="J50" s="68"/>
      <c r="K50" s="68"/>
      <c r="L50" s="68"/>
      <c r="M50" s="68"/>
      <c r="N50" s="68"/>
    </row>
    <row r="51" spans="1:14" ht="12.75">
      <c r="A51" s="71"/>
      <c r="B51" s="71"/>
      <c r="C51" s="71"/>
      <c r="D51" s="71"/>
      <c r="E51" s="71"/>
      <c r="F51" s="71"/>
      <c r="G51" s="71"/>
      <c r="H51" s="68"/>
      <c r="I51" s="68"/>
      <c r="J51" s="68"/>
      <c r="K51" s="68"/>
      <c r="L51" s="68"/>
      <c r="M51" s="68"/>
      <c r="N51" s="68"/>
    </row>
    <row r="52" spans="1:14" ht="12.75">
      <c r="A52" s="71"/>
      <c r="B52" s="71"/>
      <c r="C52" s="71"/>
      <c r="D52" s="71"/>
      <c r="E52" s="71"/>
      <c r="F52" s="71"/>
      <c r="G52" s="71"/>
      <c r="H52" s="68"/>
      <c r="I52" s="68"/>
      <c r="J52" s="68"/>
      <c r="K52" s="68"/>
      <c r="L52" s="68"/>
      <c r="M52" s="68"/>
      <c r="N52" s="68"/>
    </row>
    <row r="53" spans="1:14" ht="12.75">
      <c r="A53" s="71"/>
      <c r="B53" s="71"/>
      <c r="C53" s="71"/>
      <c r="D53" s="71"/>
      <c r="E53" s="71"/>
      <c r="F53" s="71"/>
      <c r="G53" s="71"/>
      <c r="H53" s="68"/>
      <c r="I53" s="68"/>
      <c r="J53" s="68"/>
      <c r="K53" s="68"/>
      <c r="L53" s="68"/>
      <c r="M53" s="68"/>
      <c r="N53" s="68"/>
    </row>
    <row r="54" spans="1:14" ht="12.75">
      <c r="A54" s="71"/>
      <c r="B54" s="71"/>
      <c r="C54" s="71"/>
      <c r="D54" s="71"/>
      <c r="E54" s="71"/>
      <c r="F54" s="71"/>
      <c r="G54" s="71"/>
      <c r="H54" s="68"/>
      <c r="I54" s="68"/>
      <c r="J54" s="68"/>
      <c r="K54" s="68"/>
      <c r="L54" s="68"/>
      <c r="M54" s="68"/>
      <c r="N54" s="68"/>
    </row>
    <row r="55" spans="1:14" ht="12.75">
      <c r="A55" s="71"/>
      <c r="B55" s="71"/>
      <c r="C55" s="71"/>
      <c r="D55" s="71"/>
      <c r="E55" s="71"/>
      <c r="F55" s="71"/>
      <c r="G55" s="71"/>
      <c r="H55" s="68"/>
      <c r="I55" s="68"/>
      <c r="J55" s="68"/>
      <c r="K55" s="68"/>
      <c r="L55" s="68"/>
      <c r="M55" s="68"/>
      <c r="N55" s="68"/>
    </row>
    <row r="56" spans="1:14" ht="12.75">
      <c r="A56" s="71"/>
      <c r="B56" s="71"/>
      <c r="C56" s="71"/>
      <c r="D56" s="71"/>
      <c r="E56" s="71"/>
      <c r="F56" s="71"/>
      <c r="G56" s="71"/>
      <c r="H56" s="68"/>
      <c r="I56" s="68"/>
      <c r="J56" s="68"/>
      <c r="K56" s="68"/>
      <c r="L56" s="68"/>
      <c r="M56" s="68"/>
      <c r="N56" s="68"/>
    </row>
    <row r="57" spans="1:14" ht="12.75">
      <c r="A57" s="71"/>
      <c r="B57" s="71"/>
      <c r="C57" s="71"/>
      <c r="D57" s="71"/>
      <c r="E57" s="71"/>
      <c r="F57" s="71"/>
      <c r="G57" s="71"/>
      <c r="H57" s="68"/>
      <c r="I57" s="68"/>
      <c r="J57" s="68"/>
      <c r="K57" s="68"/>
      <c r="L57" s="68"/>
      <c r="M57" s="68"/>
      <c r="N57" s="68"/>
    </row>
    <row r="58" spans="1:14" ht="12.75">
      <c r="A58" s="71"/>
      <c r="B58" s="71"/>
      <c r="C58" s="71"/>
      <c r="D58" s="71"/>
      <c r="E58" s="71"/>
      <c r="F58" s="71"/>
      <c r="G58" s="71"/>
      <c r="H58" s="68"/>
      <c r="I58" s="68"/>
      <c r="J58" s="68"/>
      <c r="K58" s="68"/>
      <c r="L58" s="68"/>
      <c r="M58" s="68"/>
      <c r="N58" s="68"/>
    </row>
    <row r="59" spans="1:14" ht="12.75">
      <c r="A59" s="71"/>
      <c r="B59" s="71"/>
      <c r="C59" s="71"/>
      <c r="D59" s="71"/>
      <c r="E59" s="71"/>
      <c r="F59" s="71"/>
      <c r="G59" s="71"/>
      <c r="H59" s="68"/>
      <c r="I59" s="68"/>
      <c r="J59" s="68"/>
      <c r="K59" s="68"/>
      <c r="L59" s="68"/>
      <c r="M59" s="68"/>
      <c r="N59" s="68"/>
    </row>
    <row r="60" spans="1:14" ht="12.75">
      <c r="A60" s="71"/>
      <c r="B60" s="71"/>
      <c r="C60" s="71"/>
      <c r="D60" s="71"/>
      <c r="E60" s="71"/>
      <c r="F60" s="71"/>
      <c r="G60" s="71"/>
      <c r="H60" s="68"/>
      <c r="I60" s="68"/>
      <c r="J60" s="68"/>
      <c r="K60" s="68"/>
      <c r="L60" s="68"/>
      <c r="M60" s="68"/>
      <c r="N60" s="68"/>
    </row>
    <row r="61" spans="1:14" ht="12.75">
      <c r="A61" s="71"/>
      <c r="B61" s="71"/>
      <c r="C61" s="71"/>
      <c r="D61" s="71"/>
      <c r="E61" s="71"/>
      <c r="F61" s="71"/>
      <c r="G61" s="71"/>
      <c r="H61" s="68"/>
      <c r="I61" s="68"/>
      <c r="J61" s="68"/>
      <c r="K61" s="68"/>
      <c r="L61" s="68"/>
      <c r="M61" s="68"/>
      <c r="N61" s="68"/>
    </row>
    <row r="62" spans="1:14" ht="12.75">
      <c r="A62" s="71"/>
      <c r="B62" s="71"/>
      <c r="C62" s="71"/>
      <c r="D62" s="71"/>
      <c r="E62" s="71"/>
      <c r="F62" s="71"/>
      <c r="G62" s="71"/>
      <c r="H62" s="68"/>
      <c r="I62" s="68"/>
      <c r="J62" s="68"/>
      <c r="K62" s="68"/>
      <c r="L62" s="68"/>
      <c r="M62" s="68"/>
      <c r="N62" s="68"/>
    </row>
    <row r="63" spans="1:14" ht="12.75">
      <c r="A63" s="71"/>
      <c r="B63" s="71"/>
      <c r="C63" s="71"/>
      <c r="D63" s="71"/>
      <c r="E63" s="71"/>
      <c r="F63" s="71"/>
      <c r="G63" s="71"/>
      <c r="H63" s="68"/>
      <c r="I63" s="68"/>
      <c r="J63" s="68"/>
      <c r="K63" s="68"/>
      <c r="L63" s="68"/>
      <c r="M63" s="68"/>
      <c r="N63" s="68"/>
    </row>
    <row r="64" spans="1:14" ht="12.75">
      <c r="A64" s="71"/>
      <c r="B64" s="71"/>
      <c r="C64" s="71"/>
      <c r="D64" s="71"/>
      <c r="E64" s="71"/>
      <c r="F64" s="71"/>
      <c r="G64" s="71"/>
      <c r="H64" s="68"/>
      <c r="I64" s="68"/>
      <c r="J64" s="68"/>
      <c r="K64" s="68"/>
      <c r="L64" s="68"/>
      <c r="M64" s="68"/>
      <c r="N64" s="68"/>
    </row>
    <row r="65" spans="1:14" ht="12.75">
      <c r="A65" s="71"/>
      <c r="B65" s="71"/>
      <c r="C65" s="71"/>
      <c r="D65" s="71"/>
      <c r="E65" s="71"/>
      <c r="F65" s="71"/>
      <c r="G65" s="71"/>
      <c r="H65" s="68"/>
      <c r="I65" s="68"/>
      <c r="J65" s="68"/>
      <c r="K65" s="68"/>
      <c r="L65" s="68"/>
      <c r="M65" s="68"/>
      <c r="N65" s="68"/>
    </row>
    <row r="66" spans="1:14" ht="12.75">
      <c r="A66" s="71"/>
      <c r="B66" s="71"/>
      <c r="C66" s="71"/>
      <c r="D66" s="71"/>
      <c r="E66" s="71"/>
      <c r="F66" s="71"/>
      <c r="G66" s="71"/>
      <c r="H66" s="68"/>
      <c r="I66" s="68"/>
      <c r="J66" s="68"/>
      <c r="K66" s="68"/>
      <c r="L66" s="68"/>
      <c r="M66" s="68"/>
      <c r="N66" s="68"/>
    </row>
    <row r="67" spans="1:14" ht="12.75">
      <c r="A67" s="71"/>
      <c r="B67" s="71"/>
      <c r="C67" s="71"/>
      <c r="D67" s="71"/>
      <c r="E67" s="71"/>
      <c r="F67" s="71"/>
      <c r="G67" s="71"/>
      <c r="H67" s="68"/>
      <c r="I67" s="68"/>
      <c r="J67" s="68"/>
      <c r="K67" s="68"/>
      <c r="L67" s="68"/>
      <c r="M67" s="68"/>
      <c r="N67" s="68"/>
    </row>
    <row r="68" spans="1:14" ht="12.75">
      <c r="A68" s="71"/>
      <c r="B68" s="71"/>
      <c r="C68" s="71"/>
      <c r="D68" s="71"/>
      <c r="E68" s="71"/>
      <c r="F68" s="71"/>
      <c r="G68" s="71"/>
      <c r="H68" s="68"/>
      <c r="I68" s="68"/>
      <c r="J68" s="68"/>
      <c r="K68" s="68"/>
      <c r="L68" s="68"/>
      <c r="M68" s="68"/>
      <c r="N68" s="68"/>
    </row>
    <row r="69" spans="1:14" ht="18.75" thickBot="1">
      <c r="A69" s="71"/>
      <c r="B69" s="78" t="s">
        <v>53</v>
      </c>
      <c r="C69" s="142">
        <f>Kostenträgerzeitrechnung!C20</f>
        <v>3827050</v>
      </c>
      <c r="D69" s="77"/>
      <c r="E69" s="77"/>
      <c r="F69" s="77"/>
      <c r="G69" s="77"/>
      <c r="H69" s="68"/>
      <c r="I69" s="68"/>
      <c r="J69" s="68"/>
      <c r="K69" s="68"/>
      <c r="L69" s="68"/>
      <c r="M69" s="68"/>
      <c r="N69" s="68"/>
    </row>
    <row r="70" spans="1:14" ht="13.5" thickBot="1">
      <c r="A70" s="71"/>
      <c r="B70" s="20" t="s">
        <v>53</v>
      </c>
      <c r="C70" s="129">
        <v>4327050</v>
      </c>
      <c r="D70" s="25"/>
      <c r="E70" s="25"/>
      <c r="F70" s="25"/>
      <c r="G70" s="46">
        <f>SUM(D70:F70)</f>
        <v>0</v>
      </c>
      <c r="H70" s="68"/>
      <c r="I70" s="68"/>
      <c r="J70" s="68"/>
      <c r="K70" s="68"/>
      <c r="L70" s="68"/>
      <c r="M70" s="68"/>
      <c r="N70" s="68"/>
    </row>
    <row r="71" spans="1:14" ht="12.75">
      <c r="A71" s="71"/>
      <c r="B71" s="71"/>
      <c r="C71" s="71"/>
      <c r="D71" s="71"/>
      <c r="E71" s="71"/>
      <c r="F71" s="71"/>
      <c r="G71" s="71"/>
      <c r="H71" s="68"/>
      <c r="I71" s="68"/>
      <c r="J71" s="68"/>
      <c r="K71" s="68"/>
      <c r="L71" s="68"/>
      <c r="M71" s="68"/>
      <c r="N71" s="68"/>
    </row>
    <row r="72" spans="1:14" ht="12.75">
      <c r="A72" s="71"/>
      <c r="B72" s="71"/>
      <c r="C72" s="71"/>
      <c r="D72" s="71"/>
      <c r="E72" s="71"/>
      <c r="F72" s="71"/>
      <c r="G72" s="71"/>
      <c r="H72" s="68"/>
      <c r="I72" s="68"/>
      <c r="J72" s="68"/>
      <c r="K72" s="68"/>
      <c r="L72" s="68"/>
      <c r="M72" s="68"/>
      <c r="N72" s="68"/>
    </row>
    <row r="73" spans="1:14" ht="12.75">
      <c r="A73" s="71"/>
      <c r="B73" s="71"/>
      <c r="C73" s="71"/>
      <c r="D73" s="71"/>
      <c r="E73" s="71"/>
      <c r="F73" s="71"/>
      <c r="G73" s="71"/>
      <c r="H73" s="68"/>
      <c r="I73" s="68"/>
      <c r="J73" s="68"/>
      <c r="K73" s="68"/>
      <c r="L73" s="68"/>
      <c r="M73" s="68"/>
      <c r="N73" s="68"/>
    </row>
    <row r="74" spans="1:14" ht="12.75">
      <c r="A74" s="71"/>
      <c r="B74" s="71"/>
      <c r="C74" s="71"/>
      <c r="D74" s="71"/>
      <c r="E74" s="71"/>
      <c r="F74" s="71"/>
      <c r="G74" s="71"/>
      <c r="H74" s="68"/>
      <c r="I74" s="68"/>
      <c r="J74" s="68"/>
      <c r="K74" s="68"/>
      <c r="L74" s="68"/>
      <c r="M74" s="68"/>
      <c r="N74" s="68"/>
    </row>
    <row r="75" spans="1:14" ht="12.75">
      <c r="A75" s="71"/>
      <c r="B75" s="71"/>
      <c r="C75" s="71"/>
      <c r="D75" s="71"/>
      <c r="E75" s="71"/>
      <c r="F75" s="71"/>
      <c r="G75" s="71"/>
      <c r="H75" s="68"/>
      <c r="I75" s="68"/>
      <c r="J75" s="68"/>
      <c r="K75" s="68"/>
      <c r="L75" s="68"/>
      <c r="M75" s="68"/>
      <c r="N75" s="68"/>
    </row>
    <row r="76" spans="1:14" ht="12.75">
      <c r="A76" s="71"/>
      <c r="B76" s="71"/>
      <c r="C76" s="71"/>
      <c r="D76" s="71"/>
      <c r="E76" s="71"/>
      <c r="F76" s="71"/>
      <c r="G76" s="71"/>
      <c r="H76" s="68"/>
      <c r="I76" s="68"/>
      <c r="J76" s="68"/>
      <c r="K76" s="68"/>
      <c r="L76" s="68"/>
      <c r="M76" s="68"/>
      <c r="N76" s="68"/>
    </row>
    <row r="77" spans="1:14" ht="12.75">
      <c r="A77" s="71"/>
      <c r="B77" s="71"/>
      <c r="C77" s="71"/>
      <c r="D77" s="71"/>
      <c r="E77" s="71"/>
      <c r="F77" s="71"/>
      <c r="G77" s="71"/>
      <c r="H77" s="68"/>
      <c r="I77" s="68"/>
      <c r="J77" s="68"/>
      <c r="K77" s="68"/>
      <c r="L77" s="68"/>
      <c r="M77" s="68"/>
      <c r="N77" s="68"/>
    </row>
    <row r="78" spans="1:14" ht="12.75">
      <c r="A78" s="71"/>
      <c r="B78" s="71"/>
      <c r="C78" s="71"/>
      <c r="D78" s="71"/>
      <c r="E78" s="71"/>
      <c r="F78" s="71"/>
      <c r="G78" s="71"/>
      <c r="H78" s="68"/>
      <c r="I78" s="68"/>
      <c r="J78" s="68"/>
      <c r="K78" s="68"/>
      <c r="L78" s="68"/>
      <c r="M78" s="68"/>
      <c r="N78" s="68"/>
    </row>
    <row r="79" spans="1:14" ht="12.75">
      <c r="A79" s="71"/>
      <c r="B79" s="71"/>
      <c r="C79" s="71"/>
      <c r="D79" s="71"/>
      <c r="E79" s="71"/>
      <c r="F79" s="71"/>
      <c r="G79" s="71"/>
      <c r="H79" s="68"/>
      <c r="I79" s="68"/>
      <c r="J79" s="68"/>
      <c r="K79" s="68"/>
      <c r="L79" s="68"/>
      <c r="M79" s="68"/>
      <c r="N79" s="68"/>
    </row>
    <row r="80" spans="1:14" ht="12.75">
      <c r="A80" s="71"/>
      <c r="B80" s="71"/>
      <c r="C80" s="71"/>
      <c r="D80" s="71"/>
      <c r="E80" s="71"/>
      <c r="F80" s="71"/>
      <c r="G80" s="71"/>
      <c r="H80" s="68"/>
      <c r="I80" s="68"/>
      <c r="J80" s="68"/>
      <c r="K80" s="68"/>
      <c r="L80" s="68"/>
      <c r="M80" s="68"/>
      <c r="N80" s="68"/>
    </row>
    <row r="81" spans="1:14" ht="12.75">
      <c r="A81" s="71"/>
      <c r="B81" s="71"/>
      <c r="C81" s="71"/>
      <c r="D81" s="71"/>
      <c r="E81" s="71"/>
      <c r="F81" s="71"/>
      <c r="G81" s="71"/>
      <c r="H81" s="68"/>
      <c r="I81" s="68"/>
      <c r="J81" s="68"/>
      <c r="K81" s="68"/>
      <c r="L81" s="68"/>
      <c r="M81" s="68"/>
      <c r="N81" s="68"/>
    </row>
    <row r="82" spans="1:14" ht="12.75">
      <c r="A82" s="71"/>
      <c r="B82" s="71"/>
      <c r="C82" s="71"/>
      <c r="D82" s="71"/>
      <c r="E82" s="71"/>
      <c r="F82" s="71"/>
      <c r="G82" s="71"/>
      <c r="H82" s="68"/>
      <c r="I82" s="68"/>
      <c r="J82" s="68"/>
      <c r="K82" s="68"/>
      <c r="L82" s="68"/>
      <c r="M82" s="68"/>
      <c r="N82" s="68"/>
    </row>
    <row r="83" spans="1:14" ht="12.75">
      <c r="A83" s="71"/>
      <c r="B83" s="71"/>
      <c r="C83" s="71"/>
      <c r="D83" s="71"/>
      <c r="E83" s="71"/>
      <c r="F83" s="71"/>
      <c r="G83" s="71"/>
      <c r="H83" s="68"/>
      <c r="I83" s="68"/>
      <c r="J83" s="68"/>
      <c r="K83" s="68"/>
      <c r="L83" s="68"/>
      <c r="M83" s="68"/>
      <c r="N83" s="68"/>
    </row>
    <row r="84" spans="1:14" ht="12.75">
      <c r="A84" s="71"/>
      <c r="B84" s="71"/>
      <c r="C84" s="71"/>
      <c r="D84" s="71"/>
      <c r="E84" s="71"/>
      <c r="F84" s="71"/>
      <c r="G84" s="71"/>
      <c r="H84" s="68"/>
      <c r="I84" s="68"/>
      <c r="J84" s="68"/>
      <c r="K84" s="68"/>
      <c r="L84" s="68"/>
      <c r="M84" s="68"/>
      <c r="N84" s="68"/>
    </row>
    <row r="85" spans="1:14" ht="12.75">
      <c r="A85" s="71"/>
      <c r="B85" s="71"/>
      <c r="C85" s="71"/>
      <c r="D85" s="71"/>
      <c r="E85" s="71"/>
      <c r="F85" s="71"/>
      <c r="G85" s="71"/>
      <c r="H85" s="68"/>
      <c r="I85" s="68"/>
      <c r="J85" s="68"/>
      <c r="K85" s="68"/>
      <c r="L85" s="68"/>
      <c r="M85" s="68"/>
      <c r="N85" s="68"/>
    </row>
    <row r="86" spans="1:14" ht="12.75">
      <c r="A86" s="71"/>
      <c r="B86" s="71"/>
      <c r="C86" s="71"/>
      <c r="D86" s="71"/>
      <c r="E86" s="71"/>
      <c r="F86" s="71"/>
      <c r="G86" s="71"/>
      <c r="H86" s="68"/>
      <c r="I86" s="68"/>
      <c r="J86" s="68"/>
      <c r="K86" s="68"/>
      <c r="L86" s="68"/>
      <c r="M86" s="68"/>
      <c r="N86" s="68"/>
    </row>
    <row r="87" spans="1:14" ht="12.75">
      <c r="A87" s="71"/>
      <c r="B87" s="71"/>
      <c r="C87" s="71"/>
      <c r="D87" s="71"/>
      <c r="E87" s="71"/>
      <c r="F87" s="71"/>
      <c r="G87" s="71"/>
      <c r="H87" s="68"/>
      <c r="I87" s="68"/>
      <c r="J87" s="68"/>
      <c r="K87" s="68"/>
      <c r="L87" s="68"/>
      <c r="M87" s="68"/>
      <c r="N87" s="68"/>
    </row>
    <row r="88" spans="1:14" ht="12.75">
      <c r="A88" s="71"/>
      <c r="B88" s="71"/>
      <c r="C88" s="71"/>
      <c r="D88" s="71"/>
      <c r="E88" s="71"/>
      <c r="F88" s="71"/>
      <c r="G88" s="71"/>
      <c r="H88" s="68"/>
      <c r="I88" s="68"/>
      <c r="J88" s="68"/>
      <c r="K88" s="68"/>
      <c r="L88" s="68"/>
      <c r="M88" s="68"/>
      <c r="N88" s="68"/>
    </row>
    <row r="89" spans="1:14" ht="12.75">
      <c r="A89" s="71"/>
      <c r="B89" s="71"/>
      <c r="C89" s="71"/>
      <c r="D89" s="71"/>
      <c r="E89" s="71"/>
      <c r="F89" s="71"/>
      <c r="G89" s="71"/>
      <c r="H89" s="68"/>
      <c r="I89" s="68"/>
      <c r="J89" s="68"/>
      <c r="K89" s="68"/>
      <c r="L89" s="68"/>
      <c r="M89" s="68"/>
      <c r="N89" s="68"/>
    </row>
    <row r="90" spans="1:14" ht="12.75">
      <c r="A90" s="71"/>
      <c r="B90" s="71"/>
      <c r="C90" s="71"/>
      <c r="D90" s="71"/>
      <c r="E90" s="71"/>
      <c r="F90" s="71"/>
      <c r="G90" s="71"/>
      <c r="H90" s="68"/>
      <c r="I90" s="68"/>
      <c r="J90" s="68"/>
      <c r="K90" s="68"/>
      <c r="L90" s="68"/>
      <c r="M90" s="68"/>
      <c r="N90" s="68"/>
    </row>
    <row r="91" spans="1:14" ht="12.75">
      <c r="A91" s="71"/>
      <c r="B91" s="71"/>
      <c r="C91" s="71"/>
      <c r="D91" s="71"/>
      <c r="E91" s="71"/>
      <c r="F91" s="71"/>
      <c r="G91" s="71"/>
      <c r="H91" s="68"/>
      <c r="I91" s="68"/>
      <c r="J91" s="68"/>
      <c r="K91" s="68"/>
      <c r="L91" s="68"/>
      <c r="M91" s="68"/>
      <c r="N91" s="68"/>
    </row>
    <row r="92" spans="1:14" ht="12.75">
      <c r="A92" s="71"/>
      <c r="B92" s="71"/>
      <c r="C92" s="71"/>
      <c r="D92" s="71"/>
      <c r="E92" s="71"/>
      <c r="F92" s="71"/>
      <c r="G92" s="71"/>
      <c r="H92" s="68"/>
      <c r="I92" s="68"/>
      <c r="J92" s="68"/>
      <c r="K92" s="68"/>
      <c r="L92" s="68"/>
      <c r="M92" s="68"/>
      <c r="N92" s="68"/>
    </row>
    <row r="93" spans="1:14" ht="12.75">
      <c r="A93" s="71"/>
      <c r="B93" s="71"/>
      <c r="C93" s="71"/>
      <c r="D93" s="71"/>
      <c r="E93" s="71"/>
      <c r="F93" s="71"/>
      <c r="G93" s="71"/>
      <c r="H93" s="68"/>
      <c r="I93" s="68"/>
      <c r="J93" s="68"/>
      <c r="K93" s="68"/>
      <c r="L93" s="68"/>
      <c r="M93" s="68"/>
      <c r="N93" s="68"/>
    </row>
    <row r="94" spans="1:14" ht="12.75">
      <c r="A94" s="71"/>
      <c r="B94" s="71"/>
      <c r="C94" s="71"/>
      <c r="D94" s="71"/>
      <c r="E94" s="71"/>
      <c r="F94" s="71"/>
      <c r="G94" s="71"/>
      <c r="H94" s="68"/>
      <c r="I94" s="68"/>
      <c r="J94" s="68"/>
      <c r="K94" s="68"/>
      <c r="L94" s="68"/>
      <c r="M94" s="68"/>
      <c r="N94" s="68"/>
    </row>
    <row r="95" spans="1:14" ht="12.75">
      <c r="A95" s="71"/>
      <c r="B95" s="71"/>
      <c r="C95" s="71"/>
      <c r="D95" s="71"/>
      <c r="E95" s="71"/>
      <c r="F95" s="71"/>
      <c r="G95" s="71"/>
      <c r="H95" s="68"/>
      <c r="I95" s="68"/>
      <c r="J95" s="68"/>
      <c r="K95" s="68"/>
      <c r="L95" s="68"/>
      <c r="M95" s="68"/>
      <c r="N95" s="68"/>
    </row>
    <row r="96" spans="1:14" ht="12.75">
      <c r="A96" s="71"/>
      <c r="B96" s="71"/>
      <c r="C96" s="71"/>
      <c r="D96" s="71"/>
      <c r="E96" s="71"/>
      <c r="F96" s="71"/>
      <c r="G96" s="71"/>
      <c r="H96" s="68"/>
      <c r="I96" s="68"/>
      <c r="J96" s="68"/>
      <c r="K96" s="68"/>
      <c r="L96" s="68"/>
      <c r="M96" s="68"/>
      <c r="N96" s="68"/>
    </row>
    <row r="97" spans="1:14" ht="12.75">
      <c r="A97" s="71"/>
      <c r="B97" s="71"/>
      <c r="C97" s="71"/>
      <c r="D97" s="71"/>
      <c r="E97" s="71"/>
      <c r="F97" s="71"/>
      <c r="G97" s="71"/>
      <c r="H97" s="68"/>
      <c r="I97" s="68"/>
      <c r="J97" s="68"/>
      <c r="K97" s="68"/>
      <c r="L97" s="68"/>
      <c r="M97" s="68"/>
      <c r="N97" s="68"/>
    </row>
    <row r="98" spans="1:14" ht="18.75" thickBot="1">
      <c r="A98" s="71"/>
      <c r="B98" s="72" t="s">
        <v>60</v>
      </c>
      <c r="C98" s="71"/>
      <c r="D98" s="71"/>
      <c r="E98" s="71"/>
      <c r="F98" s="71"/>
      <c r="G98" s="71"/>
      <c r="H98" s="68"/>
      <c r="I98" s="68"/>
      <c r="J98" s="68"/>
      <c r="K98" s="68"/>
      <c r="L98" s="68"/>
      <c r="M98" s="68"/>
      <c r="N98" s="68"/>
    </row>
    <row r="99" spans="1:14" ht="13.5" thickBot="1">
      <c r="A99" s="71"/>
      <c r="B99" s="71"/>
      <c r="C99" s="27" t="s">
        <v>155</v>
      </c>
      <c r="D99" s="28" t="s">
        <v>61</v>
      </c>
      <c r="E99" s="29" t="s">
        <v>154</v>
      </c>
      <c r="F99" s="71"/>
      <c r="G99" s="71"/>
      <c r="H99" s="68"/>
      <c r="I99" s="68"/>
      <c r="J99" s="68"/>
      <c r="K99" s="68"/>
      <c r="L99" s="68"/>
      <c r="M99" s="68"/>
      <c r="N99" s="68"/>
    </row>
    <row r="100" spans="1:14" ht="12.75">
      <c r="A100" s="71"/>
      <c r="B100" s="2" t="s">
        <v>11</v>
      </c>
      <c r="C100" s="127">
        <v>112</v>
      </c>
      <c r="D100" s="127"/>
      <c r="E100" s="124"/>
      <c r="F100" s="71"/>
      <c r="G100" s="71"/>
      <c r="H100" s="68"/>
      <c r="I100" s="68"/>
      <c r="J100" s="68"/>
      <c r="K100" s="68"/>
      <c r="L100" s="68"/>
      <c r="M100" s="68"/>
      <c r="N100" s="68"/>
    </row>
    <row r="101" spans="1:14" ht="13.5" thickBot="1">
      <c r="A101" s="71"/>
      <c r="B101" s="4" t="s">
        <v>12</v>
      </c>
      <c r="C101" s="128">
        <v>68</v>
      </c>
      <c r="D101" s="128"/>
      <c r="E101" s="126"/>
      <c r="F101" s="71"/>
      <c r="G101" s="71"/>
      <c r="H101" s="68"/>
      <c r="I101" s="68"/>
      <c r="J101" s="68"/>
      <c r="K101" s="68"/>
      <c r="L101" s="68"/>
      <c r="M101" s="68"/>
      <c r="N101" s="68"/>
    </row>
    <row r="102" spans="1:14" ht="12.75">
      <c r="A102" s="71"/>
      <c r="B102" s="71"/>
      <c r="C102" s="71"/>
      <c r="D102" s="71"/>
      <c r="E102" s="71"/>
      <c r="F102" s="71"/>
      <c r="G102" s="71"/>
      <c r="H102" s="68"/>
      <c r="I102" s="68"/>
      <c r="J102" s="68"/>
      <c r="K102" s="68"/>
      <c r="L102" s="68"/>
      <c r="M102" s="68"/>
      <c r="N102" s="68"/>
    </row>
    <row r="103" spans="1:14" ht="12.75">
      <c r="A103" s="71"/>
      <c r="B103" s="71"/>
      <c r="C103" s="71"/>
      <c r="D103" s="71"/>
      <c r="E103" s="71"/>
      <c r="F103" s="71"/>
      <c r="G103" s="71"/>
      <c r="H103" s="68"/>
      <c r="I103" s="68"/>
      <c r="J103" s="68"/>
      <c r="K103" s="68"/>
      <c r="L103" s="68"/>
      <c r="M103" s="68"/>
      <c r="N103" s="68"/>
    </row>
    <row r="104" spans="1:14" ht="12.75">
      <c r="A104" s="71"/>
      <c r="B104" s="71"/>
      <c r="C104" s="71"/>
      <c r="D104" s="71"/>
      <c r="E104" s="71"/>
      <c r="F104" s="71"/>
      <c r="G104" s="71"/>
      <c r="H104" s="68"/>
      <c r="I104" s="68"/>
      <c r="J104" s="68"/>
      <c r="K104" s="68"/>
      <c r="L104" s="68"/>
      <c r="M104" s="68"/>
      <c r="N104" s="68"/>
    </row>
    <row r="105" spans="1:14" ht="12.75">
      <c r="A105" s="71"/>
      <c r="B105" s="71"/>
      <c r="C105" s="71"/>
      <c r="D105" s="71"/>
      <c r="E105" s="71"/>
      <c r="F105" s="71"/>
      <c r="G105" s="71"/>
      <c r="H105" s="68"/>
      <c r="I105" s="68"/>
      <c r="J105" s="68"/>
      <c r="K105" s="68"/>
      <c r="L105" s="68"/>
      <c r="M105" s="68"/>
      <c r="N105" s="68"/>
    </row>
    <row r="106" spans="1:14" ht="12.75">
      <c r="A106" s="71"/>
      <c r="B106" s="71"/>
      <c r="C106" s="71"/>
      <c r="D106" s="71"/>
      <c r="E106" s="71"/>
      <c r="F106" s="71"/>
      <c r="G106" s="71"/>
      <c r="H106" s="68"/>
      <c r="I106" s="68"/>
      <c r="J106" s="68"/>
      <c r="K106" s="68"/>
      <c r="L106" s="68"/>
      <c r="M106" s="68"/>
      <c r="N106" s="68"/>
    </row>
    <row r="107" spans="1:14" ht="12.75">
      <c r="A107" s="71"/>
      <c r="B107" s="71"/>
      <c r="C107" s="71"/>
      <c r="D107" s="71"/>
      <c r="E107" s="71"/>
      <c r="F107" s="71"/>
      <c r="G107" s="71"/>
      <c r="H107" s="68"/>
      <c r="I107" s="68"/>
      <c r="J107" s="68"/>
      <c r="K107" s="68"/>
      <c r="L107" s="68"/>
      <c r="M107" s="68"/>
      <c r="N107" s="68"/>
    </row>
    <row r="108" spans="1:14" ht="12.75">
      <c r="A108" s="71"/>
      <c r="B108" s="71"/>
      <c r="C108" s="71"/>
      <c r="D108" s="71"/>
      <c r="E108" s="71"/>
      <c r="F108" s="71"/>
      <c r="G108" s="71"/>
      <c r="H108" s="68"/>
      <c r="I108" s="68"/>
      <c r="J108" s="68"/>
      <c r="K108" s="68"/>
      <c r="L108" s="68"/>
      <c r="M108" s="68"/>
      <c r="N108" s="68"/>
    </row>
    <row r="109" spans="1:14" ht="12.75">
      <c r="A109" s="71"/>
      <c r="B109" s="71"/>
      <c r="C109" s="71"/>
      <c r="D109" s="71"/>
      <c r="E109" s="71"/>
      <c r="F109" s="71"/>
      <c r="G109" s="71"/>
      <c r="H109" s="68"/>
      <c r="I109" s="68"/>
      <c r="J109" s="68"/>
      <c r="K109" s="68"/>
      <c r="L109" s="68"/>
      <c r="M109" s="68"/>
      <c r="N109" s="68"/>
    </row>
    <row r="110" spans="1:14" ht="12.75">
      <c r="A110" s="71"/>
      <c r="B110" s="71"/>
      <c r="C110" s="71"/>
      <c r="D110" s="71"/>
      <c r="E110" s="71"/>
      <c r="F110" s="71"/>
      <c r="G110" s="71"/>
      <c r="H110" s="68"/>
      <c r="I110" s="68"/>
      <c r="J110" s="68"/>
      <c r="K110" s="68"/>
      <c r="L110" s="68"/>
      <c r="M110" s="68"/>
      <c r="N110" s="68"/>
    </row>
    <row r="111" spans="1:14" ht="12.75">
      <c r="A111" s="71"/>
      <c r="B111" s="71"/>
      <c r="C111" s="71"/>
      <c r="D111" s="71"/>
      <c r="E111" s="71"/>
      <c r="F111" s="71"/>
      <c r="G111" s="71"/>
      <c r="H111" s="68"/>
      <c r="I111" s="68"/>
      <c r="J111" s="68"/>
      <c r="K111" s="68"/>
      <c r="L111" s="68"/>
      <c r="M111" s="68"/>
      <c r="N111" s="68"/>
    </row>
    <row r="112" spans="1:14" ht="12.75">
      <c r="A112" s="71"/>
      <c r="B112" s="71"/>
      <c r="C112" s="71"/>
      <c r="D112" s="71"/>
      <c r="E112" s="71"/>
      <c r="F112" s="71"/>
      <c r="G112" s="71"/>
      <c r="H112" s="68"/>
      <c r="I112" s="68"/>
      <c r="J112" s="68"/>
      <c r="K112" s="68"/>
      <c r="L112" s="68"/>
      <c r="M112" s="68"/>
      <c r="N112" s="68"/>
    </row>
    <row r="113" spans="1:14" ht="12.75">
      <c r="A113" s="71"/>
      <c r="B113" s="71"/>
      <c r="C113" s="71"/>
      <c r="D113" s="71"/>
      <c r="E113" s="71"/>
      <c r="F113" s="71"/>
      <c r="G113" s="71"/>
      <c r="H113" s="68"/>
      <c r="I113" s="68"/>
      <c r="J113" s="68"/>
      <c r="K113" s="68"/>
      <c r="L113" s="68"/>
      <c r="M113" s="68"/>
      <c r="N113" s="68"/>
    </row>
    <row r="114" spans="1:14" ht="12.75">
      <c r="A114" s="71"/>
      <c r="B114" s="71"/>
      <c r="C114" s="71"/>
      <c r="D114" s="71"/>
      <c r="E114" s="71"/>
      <c r="F114" s="71"/>
      <c r="G114" s="71"/>
      <c r="H114" s="68"/>
      <c r="I114" s="68"/>
      <c r="J114" s="68"/>
      <c r="K114" s="68"/>
      <c r="L114" s="68"/>
      <c r="M114" s="68"/>
      <c r="N114" s="68"/>
    </row>
    <row r="115" spans="1:14" ht="12.75">
      <c r="A115" s="71"/>
      <c r="B115" s="71"/>
      <c r="C115" s="71"/>
      <c r="D115" s="71"/>
      <c r="E115" s="71"/>
      <c r="F115" s="71"/>
      <c r="G115" s="71"/>
      <c r="H115" s="68"/>
      <c r="I115" s="68"/>
      <c r="J115" s="68"/>
      <c r="K115" s="68"/>
      <c r="L115" s="68"/>
      <c r="M115" s="68"/>
      <c r="N115" s="68"/>
    </row>
    <row r="116" spans="1:14" ht="12.75">
      <c r="A116" s="71"/>
      <c r="B116" s="71"/>
      <c r="C116" s="71"/>
      <c r="D116" s="71"/>
      <c r="E116" s="71"/>
      <c r="F116" s="71"/>
      <c r="G116" s="71"/>
      <c r="H116" s="68"/>
      <c r="I116" s="68"/>
      <c r="J116" s="68"/>
      <c r="K116" s="68"/>
      <c r="L116" s="68"/>
      <c r="M116" s="68"/>
      <c r="N116" s="68"/>
    </row>
    <row r="117" spans="1:14" ht="12.75">
      <c r="A117" s="71"/>
      <c r="B117" s="71"/>
      <c r="C117" s="71"/>
      <c r="D117" s="71"/>
      <c r="E117" s="71"/>
      <c r="F117" s="71"/>
      <c r="G117" s="71"/>
      <c r="H117" s="68"/>
      <c r="I117" s="68"/>
      <c r="J117" s="68"/>
      <c r="K117" s="68"/>
      <c r="L117" s="68"/>
      <c r="M117" s="68"/>
      <c r="N117" s="68"/>
    </row>
    <row r="118" spans="1:14" ht="12.75">
      <c r="A118" s="71"/>
      <c r="B118" s="71"/>
      <c r="C118" s="71"/>
      <c r="D118" s="71"/>
      <c r="E118" s="71"/>
      <c r="F118" s="71"/>
      <c r="G118" s="71"/>
      <c r="H118" s="68"/>
      <c r="I118" s="68"/>
      <c r="J118" s="68"/>
      <c r="K118" s="68"/>
      <c r="L118" s="68"/>
      <c r="M118" s="68"/>
      <c r="N118" s="68"/>
    </row>
    <row r="119" spans="1:14" ht="12.75">
      <c r="A119" s="71"/>
      <c r="B119" s="71"/>
      <c r="C119" s="71"/>
      <c r="D119" s="71"/>
      <c r="E119" s="71"/>
      <c r="F119" s="71"/>
      <c r="G119" s="71"/>
      <c r="H119" s="68"/>
      <c r="I119" s="68"/>
      <c r="J119" s="68"/>
      <c r="K119" s="68"/>
      <c r="L119" s="68"/>
      <c r="M119" s="68"/>
      <c r="N119" s="68"/>
    </row>
    <row r="120" spans="1:14" ht="12.75">
      <c r="A120" s="71"/>
      <c r="B120" s="71"/>
      <c r="C120" s="71"/>
      <c r="D120" s="71"/>
      <c r="E120" s="71"/>
      <c r="F120" s="71"/>
      <c r="G120" s="71"/>
      <c r="H120" s="68"/>
      <c r="I120" s="68"/>
      <c r="J120" s="68"/>
      <c r="K120" s="68"/>
      <c r="L120" s="68"/>
      <c r="M120" s="68"/>
      <c r="N120" s="68"/>
    </row>
    <row r="121" spans="1:14" ht="12.75">
      <c r="A121" s="71"/>
      <c r="B121" s="71"/>
      <c r="C121" s="71"/>
      <c r="D121" s="71"/>
      <c r="E121" s="71"/>
      <c r="F121" s="71"/>
      <c r="G121" s="71"/>
      <c r="H121" s="68"/>
      <c r="I121" s="68"/>
      <c r="J121" s="68"/>
      <c r="K121" s="68"/>
      <c r="L121" s="68"/>
      <c r="M121" s="68"/>
      <c r="N121" s="68"/>
    </row>
    <row r="122" spans="1:14" ht="12.75">
      <c r="A122" s="71"/>
      <c r="B122" s="71"/>
      <c r="C122" s="71"/>
      <c r="D122" s="71"/>
      <c r="E122" s="71"/>
      <c r="F122" s="71"/>
      <c r="G122" s="71"/>
      <c r="H122" s="68"/>
      <c r="I122" s="68"/>
      <c r="J122" s="68"/>
      <c r="K122" s="68"/>
      <c r="L122" s="68"/>
      <c r="M122" s="68"/>
      <c r="N122" s="68"/>
    </row>
    <row r="123" spans="1:14" ht="12.75">
      <c r="A123" s="71"/>
      <c r="B123" s="71"/>
      <c r="C123" s="71"/>
      <c r="D123" s="71"/>
      <c r="E123" s="71"/>
      <c r="F123" s="71"/>
      <c r="G123" s="71"/>
      <c r="H123" s="68"/>
      <c r="I123" s="68"/>
      <c r="J123" s="68"/>
      <c r="K123" s="68"/>
      <c r="L123" s="68"/>
      <c r="M123" s="68"/>
      <c r="N123" s="68"/>
    </row>
    <row r="124" spans="1:14" ht="12.75">
      <c r="A124" s="71"/>
      <c r="B124" s="71"/>
      <c r="C124" s="71"/>
      <c r="D124" s="71"/>
      <c r="E124" s="71"/>
      <c r="F124" s="71"/>
      <c r="G124" s="71"/>
      <c r="H124" s="68"/>
      <c r="I124" s="68"/>
      <c r="J124" s="68"/>
      <c r="K124" s="68"/>
      <c r="L124" s="68"/>
      <c r="M124" s="68"/>
      <c r="N124" s="68"/>
    </row>
    <row r="125" spans="1:14" ht="12.75">
      <c r="A125" s="71"/>
      <c r="B125" s="71"/>
      <c r="C125" s="71"/>
      <c r="D125" s="71"/>
      <c r="E125" s="71"/>
      <c r="F125" s="71"/>
      <c r="G125" s="71"/>
      <c r="H125" s="68"/>
      <c r="I125" s="68"/>
      <c r="J125" s="68"/>
      <c r="K125" s="68"/>
      <c r="L125" s="68"/>
      <c r="M125" s="68"/>
      <c r="N125" s="68"/>
    </row>
    <row r="126" spans="1:14" ht="12.75">
      <c r="A126" s="71"/>
      <c r="B126" s="71"/>
      <c r="C126" s="71"/>
      <c r="D126" s="71"/>
      <c r="E126" s="71"/>
      <c r="F126" s="71"/>
      <c r="G126" s="71"/>
      <c r="H126" s="68"/>
      <c r="I126" s="68"/>
      <c r="J126" s="68"/>
      <c r="K126" s="68"/>
      <c r="L126" s="68"/>
      <c r="M126" s="68"/>
      <c r="N126" s="68"/>
    </row>
    <row r="127" spans="1:14" ht="12.75">
      <c r="A127" s="71"/>
      <c r="B127" s="71"/>
      <c r="C127" s="71"/>
      <c r="D127" s="71"/>
      <c r="E127" s="71"/>
      <c r="F127" s="71"/>
      <c r="G127" s="71"/>
      <c r="H127" s="68"/>
      <c r="I127" s="68"/>
      <c r="J127" s="68"/>
      <c r="K127" s="68"/>
      <c r="L127" s="68"/>
      <c r="M127" s="68"/>
      <c r="N127" s="68"/>
    </row>
    <row r="128" spans="1:14" ht="12.75">
      <c r="A128" s="71"/>
      <c r="B128" s="71"/>
      <c r="C128" s="71"/>
      <c r="D128" s="71"/>
      <c r="E128" s="71"/>
      <c r="F128" s="71"/>
      <c r="G128" s="71"/>
      <c r="H128" s="68"/>
      <c r="I128" s="68"/>
      <c r="J128" s="68"/>
      <c r="K128" s="68"/>
      <c r="L128" s="68"/>
      <c r="M128" s="68"/>
      <c r="N128" s="68"/>
    </row>
    <row r="129" spans="1:14" ht="12.75">
      <c r="A129" s="71"/>
      <c r="B129" s="71"/>
      <c r="C129" s="71"/>
      <c r="D129" s="71"/>
      <c r="E129" s="71"/>
      <c r="F129" s="71"/>
      <c r="G129" s="71"/>
      <c r="H129" s="68"/>
      <c r="I129" s="68"/>
      <c r="J129" s="68"/>
      <c r="K129" s="68"/>
      <c r="L129" s="68"/>
      <c r="M129" s="68"/>
      <c r="N129" s="68"/>
    </row>
    <row r="130" spans="1:14" ht="12.75">
      <c r="A130" s="71"/>
      <c r="B130" s="71"/>
      <c r="C130" s="71"/>
      <c r="D130" s="71"/>
      <c r="E130" s="71"/>
      <c r="F130" s="71"/>
      <c r="G130" s="71"/>
      <c r="H130" s="68"/>
      <c r="I130" s="68"/>
      <c r="J130" s="68"/>
      <c r="K130" s="68"/>
      <c r="L130" s="68"/>
      <c r="M130" s="68"/>
      <c r="N130" s="68"/>
    </row>
    <row r="131" spans="1:14" ht="18">
      <c r="A131" s="71"/>
      <c r="B131" s="72" t="s">
        <v>143</v>
      </c>
      <c r="C131" s="71"/>
      <c r="D131" s="71"/>
      <c r="E131" s="71"/>
      <c r="F131" s="71"/>
      <c r="G131" s="71"/>
      <c r="H131" s="68"/>
      <c r="I131" s="68"/>
      <c r="J131" s="68"/>
      <c r="K131" s="68"/>
      <c r="L131" s="68"/>
      <c r="M131" s="68"/>
      <c r="N131" s="68"/>
    </row>
    <row r="132" spans="1:14" ht="13.5" thickBot="1">
      <c r="A132" s="71"/>
      <c r="B132" s="71"/>
      <c r="C132" s="71"/>
      <c r="D132" s="71"/>
      <c r="E132" s="71"/>
      <c r="F132" s="71"/>
      <c r="G132" s="71"/>
      <c r="H132" s="68"/>
      <c r="I132" s="68"/>
      <c r="J132" s="68"/>
      <c r="K132" s="68"/>
      <c r="L132" s="68"/>
      <c r="M132" s="68"/>
      <c r="N132" s="68"/>
    </row>
    <row r="133" spans="1:14" ht="12.75">
      <c r="A133" s="71"/>
      <c r="B133" s="64" t="s">
        <v>149</v>
      </c>
      <c r="C133" s="65">
        <v>1</v>
      </c>
      <c r="D133" s="71" t="s">
        <v>156</v>
      </c>
      <c r="E133" s="71"/>
      <c r="F133" s="71"/>
      <c r="G133" s="71"/>
      <c r="H133" s="68"/>
      <c r="I133" s="68"/>
      <c r="J133" s="68"/>
      <c r="K133" s="68"/>
      <c r="L133" s="68"/>
      <c r="M133" s="68"/>
      <c r="N133" s="68"/>
    </row>
    <row r="134" spans="1:14" ht="12.75">
      <c r="A134" s="71"/>
      <c r="B134" s="62" t="s">
        <v>144</v>
      </c>
      <c r="C134" s="66">
        <v>0.1</v>
      </c>
      <c r="D134" s="71"/>
      <c r="E134" s="71"/>
      <c r="F134" s="71"/>
      <c r="G134" s="71"/>
      <c r="H134" s="68"/>
      <c r="I134" s="68"/>
      <c r="J134" s="68"/>
      <c r="K134" s="68"/>
      <c r="L134" s="68"/>
      <c r="M134" s="68"/>
      <c r="N134" s="68"/>
    </row>
    <row r="135" spans="1:14" ht="12.75">
      <c r="A135" s="71"/>
      <c r="B135" s="62" t="s">
        <v>145</v>
      </c>
      <c r="C135" s="66">
        <v>2.1</v>
      </c>
      <c r="D135" s="71"/>
      <c r="E135" s="71"/>
      <c r="F135" s="71"/>
      <c r="G135" s="71"/>
      <c r="H135" s="68"/>
      <c r="I135" s="68"/>
      <c r="J135" s="68"/>
      <c r="K135" s="68"/>
      <c r="L135" s="68"/>
      <c r="M135" s="68"/>
      <c r="N135" s="68"/>
    </row>
    <row r="136" spans="1:14" ht="12.75">
      <c r="A136" s="71"/>
      <c r="B136" s="62" t="s">
        <v>146</v>
      </c>
      <c r="C136" s="66">
        <v>0.25</v>
      </c>
      <c r="D136" s="71"/>
      <c r="E136" s="71"/>
      <c r="F136" s="71"/>
      <c r="G136" s="71"/>
      <c r="H136" s="68"/>
      <c r="I136" s="68"/>
      <c r="J136" s="68"/>
      <c r="K136" s="68"/>
      <c r="L136" s="68"/>
      <c r="M136" s="68"/>
      <c r="N136" s="68"/>
    </row>
    <row r="137" spans="1:14" ht="12.75">
      <c r="A137" s="71"/>
      <c r="B137" s="62" t="s">
        <v>147</v>
      </c>
      <c r="C137" s="66">
        <v>0.06</v>
      </c>
      <c r="D137" s="71"/>
      <c r="E137" s="71"/>
      <c r="F137" s="71"/>
      <c r="G137" s="71"/>
      <c r="H137" s="68"/>
      <c r="I137" s="68"/>
      <c r="J137" s="68"/>
      <c r="K137" s="68"/>
      <c r="L137" s="68"/>
      <c r="M137" s="68"/>
      <c r="N137" s="68"/>
    </row>
    <row r="138" spans="1:14" ht="13.5" thickBot="1">
      <c r="A138" s="71"/>
      <c r="B138" s="63" t="s">
        <v>148</v>
      </c>
      <c r="C138" s="67">
        <v>0.25</v>
      </c>
      <c r="D138" s="71"/>
      <c r="E138" s="71"/>
      <c r="F138" s="71"/>
      <c r="G138" s="71"/>
      <c r="H138" s="68"/>
      <c r="I138" s="68"/>
      <c r="J138" s="68"/>
      <c r="K138" s="68"/>
      <c r="L138" s="68"/>
      <c r="M138" s="68"/>
      <c r="N138" s="68"/>
    </row>
    <row r="139" spans="1:14" ht="12.75">
      <c r="A139" s="71"/>
      <c r="B139" s="71"/>
      <c r="C139" s="71"/>
      <c r="D139" s="71"/>
      <c r="E139" s="71"/>
      <c r="F139" s="71"/>
      <c r="G139" s="71"/>
      <c r="H139" s="68"/>
      <c r="I139" s="68"/>
      <c r="J139" s="68"/>
      <c r="K139" s="68"/>
      <c r="L139" s="68"/>
      <c r="M139" s="68"/>
      <c r="N139" s="68"/>
    </row>
    <row r="140" spans="1:14" ht="12.75">
      <c r="A140" s="71"/>
      <c r="B140" s="71"/>
      <c r="C140" s="71"/>
      <c r="D140" s="71"/>
      <c r="E140" s="71"/>
      <c r="F140" s="71"/>
      <c r="G140" s="71"/>
      <c r="H140" s="68"/>
      <c r="I140" s="68"/>
      <c r="J140" s="68"/>
      <c r="K140" s="68"/>
      <c r="L140" s="68"/>
      <c r="M140" s="68"/>
      <c r="N140" s="68"/>
    </row>
    <row r="141" spans="1:14" ht="18">
      <c r="A141" s="71"/>
      <c r="B141" s="72" t="s">
        <v>157</v>
      </c>
      <c r="C141" s="71"/>
      <c r="D141" s="71"/>
      <c r="E141" s="71"/>
      <c r="F141" s="71"/>
      <c r="G141" s="71"/>
      <c r="H141" s="68"/>
      <c r="I141" s="68"/>
      <c r="J141" s="68"/>
      <c r="K141" s="68"/>
      <c r="L141" s="68"/>
      <c r="M141" s="68"/>
      <c r="N141" s="68"/>
    </row>
    <row r="142" spans="1:14" ht="13.5" thickBot="1">
      <c r="A142" s="71"/>
      <c r="B142" s="71"/>
      <c r="C142" s="71"/>
      <c r="D142" s="71"/>
      <c r="E142" s="71"/>
      <c r="F142" s="71"/>
      <c r="G142" s="71"/>
      <c r="H142" s="68"/>
      <c r="I142" s="68"/>
      <c r="J142" s="68"/>
      <c r="K142" s="68"/>
      <c r="L142" s="68"/>
      <c r="M142" s="68"/>
      <c r="N142" s="68"/>
    </row>
    <row r="143" spans="1:14" ht="12.75">
      <c r="A143" s="71"/>
      <c r="B143" s="64" t="s">
        <v>158</v>
      </c>
      <c r="C143" s="137">
        <v>12920</v>
      </c>
      <c r="D143" s="71"/>
      <c r="E143" s="71"/>
      <c r="F143" s="71"/>
      <c r="G143" s="71"/>
      <c r="H143" s="68"/>
      <c r="I143" s="68"/>
      <c r="J143" s="68"/>
      <c r="K143" s="68"/>
      <c r="L143" s="68"/>
      <c r="M143" s="68"/>
      <c r="N143" s="68"/>
    </row>
    <row r="144" spans="1:14" ht="12.75">
      <c r="A144" s="71"/>
      <c r="B144" s="62" t="s">
        <v>159</v>
      </c>
      <c r="C144" s="138">
        <v>191360</v>
      </c>
      <c r="D144" s="71"/>
      <c r="E144" s="71"/>
      <c r="F144" s="71"/>
      <c r="G144" s="71"/>
      <c r="H144" s="68"/>
      <c r="I144" s="68"/>
      <c r="J144" s="68"/>
      <c r="K144" s="68"/>
      <c r="L144" s="68"/>
      <c r="M144" s="68"/>
      <c r="N144" s="68"/>
    </row>
    <row r="145" spans="1:14" ht="12.75">
      <c r="A145" s="71"/>
      <c r="B145" s="62" t="s">
        <v>160</v>
      </c>
      <c r="C145" s="138">
        <v>101827</v>
      </c>
      <c r="D145" s="71"/>
      <c r="E145" s="71"/>
      <c r="F145" s="71"/>
      <c r="G145" s="71"/>
      <c r="H145" s="68"/>
      <c r="I145" s="68"/>
      <c r="J145" s="68"/>
      <c r="K145" s="68"/>
      <c r="L145" s="68"/>
      <c r="M145" s="68"/>
      <c r="N145" s="68"/>
    </row>
    <row r="146" spans="1:14" ht="13.5" thickBot="1">
      <c r="A146" s="71"/>
      <c r="B146" s="63" t="s">
        <v>161</v>
      </c>
      <c r="C146" s="139">
        <v>21214</v>
      </c>
      <c r="D146" s="71"/>
      <c r="E146" s="71"/>
      <c r="F146" s="71"/>
      <c r="G146" s="71"/>
      <c r="H146" s="68"/>
      <c r="I146" s="68"/>
      <c r="J146" s="68"/>
      <c r="K146" s="68"/>
      <c r="L146" s="68"/>
      <c r="M146" s="68"/>
      <c r="N146" s="68"/>
    </row>
    <row r="147" spans="1:14" ht="12.75">
      <c r="A147" s="71"/>
      <c r="B147" s="71"/>
      <c r="C147" s="71"/>
      <c r="D147" s="71"/>
      <c r="E147" s="71"/>
      <c r="F147" s="71"/>
      <c r="G147" s="71"/>
      <c r="H147" s="68"/>
      <c r="I147" s="68"/>
      <c r="J147" s="68"/>
      <c r="K147" s="68"/>
      <c r="L147" s="68"/>
      <c r="M147" s="68"/>
      <c r="N147" s="68"/>
    </row>
    <row r="148" spans="1:14" ht="12.75">
      <c r="A148" s="71"/>
      <c r="B148" s="71"/>
      <c r="C148" s="71"/>
      <c r="D148" s="71"/>
      <c r="E148" s="71"/>
      <c r="F148" s="71"/>
      <c r="G148" s="71"/>
      <c r="H148" s="68"/>
      <c r="I148" s="68"/>
      <c r="J148" s="68"/>
      <c r="K148" s="68"/>
      <c r="L148" s="68"/>
      <c r="M148" s="68"/>
      <c r="N148" s="68"/>
    </row>
    <row r="149" spans="1:14" ht="12.75">
      <c r="A149" s="71"/>
      <c r="B149" s="71"/>
      <c r="C149" s="71"/>
      <c r="D149" s="71"/>
      <c r="E149" s="71"/>
      <c r="F149" s="71"/>
      <c r="G149" s="71"/>
      <c r="H149" s="68"/>
      <c r="I149" s="68"/>
      <c r="J149" s="68"/>
      <c r="K149" s="68"/>
      <c r="L149" s="68"/>
      <c r="M149" s="68"/>
      <c r="N149" s="68"/>
    </row>
    <row r="150" spans="1:14" ht="12.75">
      <c r="A150" s="71"/>
      <c r="B150" s="71"/>
      <c r="C150" s="71"/>
      <c r="D150" s="71"/>
      <c r="E150" s="71"/>
      <c r="F150" s="71"/>
      <c r="G150" s="71"/>
      <c r="H150" s="68"/>
      <c r="I150" s="68"/>
      <c r="J150" s="68"/>
      <c r="K150" s="68"/>
      <c r="L150" s="68"/>
      <c r="M150" s="68"/>
      <c r="N150" s="68"/>
    </row>
    <row r="151" spans="1:14" ht="12.7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</row>
    <row r="152" spans="1:14" ht="12.7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</row>
    <row r="153" spans="1:14" ht="12.7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</row>
    <row r="154" spans="1:14" ht="12.7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</row>
    <row r="155" spans="1:14" ht="12.7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</row>
    <row r="156" spans="1:14" ht="12.7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</row>
    <row r="157" spans="1:14" ht="12.7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</row>
    <row r="158" spans="1:14" ht="12.7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</row>
    <row r="159" spans="1:14" ht="12.7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</row>
    <row r="160" spans="1:14" ht="12.7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</row>
    <row r="161" spans="1:14" ht="12.7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</row>
    <row r="162" spans="1:14" ht="12.7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</row>
    <row r="163" spans="1:14" ht="12.7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</row>
  </sheetData>
  <mergeCells count="7">
    <mergeCell ref="A8:A9"/>
    <mergeCell ref="B8:B9"/>
    <mergeCell ref="K8:K9"/>
    <mergeCell ref="C8:C9"/>
    <mergeCell ref="J8:J9"/>
    <mergeCell ref="D8:D9"/>
    <mergeCell ref="I8:I9"/>
  </mergeCells>
  <dataValidations count="1">
    <dataValidation type="list" allowBlank="1" showInputMessage="1" showErrorMessage="1" sqref="A10:A19">
      <formula1>Kontennummern</formula1>
    </dataValidation>
  </dataValidations>
  <printOptions gridLines="1" headings="1"/>
  <pageMargins left="0.39" right="0.22" top="0.79" bottom="1" header="0.31" footer="0.4921259845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40"/>
  <sheetViews>
    <sheetView workbookViewId="0" topLeftCell="A1">
      <selection activeCell="A2" sqref="A2"/>
    </sheetView>
  </sheetViews>
  <sheetFormatPr defaultColWidth="11.421875" defaultRowHeight="12.75"/>
  <cols>
    <col min="1" max="1" width="30.00390625" style="0" customWidth="1"/>
    <col min="2" max="2" width="16.421875" style="0" bestFit="1" customWidth="1"/>
    <col min="3" max="3" width="21.57421875" style="0" customWidth="1"/>
    <col min="4" max="4" width="17.140625" style="0" bestFit="1" customWidth="1"/>
    <col min="5" max="5" width="16.421875" style="0" bestFit="1" customWidth="1"/>
    <col min="6" max="6" width="14.7109375" style="0" customWidth="1"/>
    <col min="7" max="7" width="14.7109375" style="0" bestFit="1" customWidth="1"/>
  </cols>
  <sheetData>
    <row r="1" spans="1:13" ht="18">
      <c r="A1" s="84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3.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2.75">
      <c r="A3" s="7" t="s">
        <v>14</v>
      </c>
      <c r="B3" s="8"/>
      <c r="C3" s="8"/>
      <c r="D3" s="8"/>
      <c r="E3" s="8"/>
      <c r="F3" s="8"/>
      <c r="G3" s="9"/>
      <c r="H3" s="169" t="s">
        <v>51</v>
      </c>
      <c r="I3" s="85"/>
      <c r="J3" s="85"/>
      <c r="K3" s="85"/>
      <c r="L3" s="85"/>
      <c r="M3" s="85"/>
    </row>
    <row r="4" spans="1:13" ht="12.7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19">
        <v>7</v>
      </c>
      <c r="H4" s="169"/>
      <c r="I4" s="85"/>
      <c r="J4" s="85"/>
      <c r="K4" s="85"/>
      <c r="L4" s="85"/>
      <c r="M4" s="85"/>
    </row>
    <row r="5" spans="1:13" ht="27" customHeight="1">
      <c r="A5" s="3" t="s">
        <v>15</v>
      </c>
      <c r="B5" s="11" t="s">
        <v>16</v>
      </c>
      <c r="C5" s="12" t="s">
        <v>17</v>
      </c>
      <c r="D5" s="17" t="s">
        <v>4</v>
      </c>
      <c r="E5" s="17" t="s">
        <v>5</v>
      </c>
      <c r="F5" s="17" t="s">
        <v>6</v>
      </c>
      <c r="G5" s="18" t="s">
        <v>7</v>
      </c>
      <c r="H5" s="169"/>
      <c r="I5" s="85"/>
      <c r="J5" s="85"/>
      <c r="K5" s="85"/>
      <c r="L5" s="85"/>
      <c r="M5" s="85"/>
    </row>
    <row r="6" spans="1:13" ht="12.75">
      <c r="A6" s="10" t="str">
        <f>Eingabebereich!B10</f>
        <v>Rohstoffaufwand/Fertigungsmaterial</v>
      </c>
      <c r="B6" s="143">
        <f>IF(A6="","",Eingabebereich!D10)</f>
        <v>95000</v>
      </c>
      <c r="C6" s="53" t="str">
        <f>IF(A6="","",Eingabebereich!C10)</f>
        <v>MES</v>
      </c>
      <c r="D6" s="143">
        <f>IF($A6="","",Eingabebereich!E10*Eingabebereich!$J10)</f>
        <v>38000</v>
      </c>
      <c r="E6" s="143">
        <f>IF($A6="","",Eingabebereich!F10*Eingabebereich!$J10)</f>
        <v>28500</v>
      </c>
      <c r="F6" s="143">
        <f>IF($A6="","",Eingabebereich!G10*Eingabebereich!$J10)</f>
        <v>9500</v>
      </c>
      <c r="G6" s="143">
        <f>IF($A6="","",Eingabebereich!H10*Eingabebereich!$J10)</f>
        <v>19000</v>
      </c>
      <c r="H6" s="52">
        <f>SUM(D6:G6)</f>
        <v>95000</v>
      </c>
      <c r="I6" s="85"/>
      <c r="J6" s="85"/>
      <c r="K6" s="85"/>
      <c r="L6" s="85"/>
      <c r="M6" s="85"/>
    </row>
    <row r="7" spans="1:13" ht="12.75">
      <c r="A7" s="10" t="str">
        <f>Eingabebereich!B11</f>
        <v>Energie</v>
      </c>
      <c r="B7" s="143">
        <f>IF(A7="","",Eingabebereich!D11)</f>
        <v>150000</v>
      </c>
      <c r="C7" s="53" t="str">
        <f>IF(A7="","",Eingabebereich!C11)</f>
        <v>KwH</v>
      </c>
      <c r="D7" s="143">
        <f>IF($A7="","",Eingabebereich!E11*Eingabebereich!$J11)</f>
        <v>12500</v>
      </c>
      <c r="E7" s="143">
        <f>IF($A7="","",Eingabebereich!F11*Eingabebereich!$J11)</f>
        <v>100000</v>
      </c>
      <c r="F7" s="143">
        <f>IF($A7="","",Eingabebereich!G11*Eingabebereich!$J11)</f>
        <v>25000</v>
      </c>
      <c r="G7" s="143">
        <f>IF($A7="","",Eingabebereich!H11*Eingabebereich!$J11)</f>
        <v>12500</v>
      </c>
      <c r="H7" s="52">
        <f aca="true" t="shared" si="0" ref="H7:H15">SUM(D7:G7)</f>
        <v>150000</v>
      </c>
      <c r="I7" s="85"/>
      <c r="J7" s="85"/>
      <c r="K7" s="85"/>
      <c r="L7" s="85"/>
      <c r="M7" s="85"/>
    </row>
    <row r="8" spans="1:13" ht="12.75">
      <c r="A8" s="10" t="str">
        <f>Eingabebereich!B12</f>
        <v>Löhne</v>
      </c>
      <c r="B8" s="143">
        <f>IF(A8="","",Eingabebereich!D12)</f>
        <v>175000</v>
      </c>
      <c r="C8" s="53" t="str">
        <f>IF(A8="","",Eingabebereich!C12)</f>
        <v>Lohnlisten</v>
      </c>
      <c r="D8" s="143">
        <f>IF($A8="","",Eingabebereich!E12*Eingabebereich!$J12)</f>
        <v>43750</v>
      </c>
      <c r="E8" s="143">
        <f>IF($A8="","",Eingabebereich!F12*Eingabebereich!$J12)</f>
        <v>87500</v>
      </c>
      <c r="F8" s="143">
        <f>IF($A8="","",Eingabebereich!G12*Eingabebereich!$J12)</f>
        <v>21875</v>
      </c>
      <c r="G8" s="143">
        <f>IF($A8="","",Eingabebereich!H12*Eingabebereich!$J12)</f>
        <v>21875</v>
      </c>
      <c r="H8" s="52">
        <f t="shared" si="0"/>
        <v>175000</v>
      </c>
      <c r="I8" s="85"/>
      <c r="J8" s="85"/>
      <c r="K8" s="85"/>
      <c r="L8" s="85"/>
      <c r="M8" s="85"/>
    </row>
    <row r="9" spans="1:13" ht="12.75">
      <c r="A9" s="10" t="str">
        <f>Eingabebereich!B13</f>
        <v>Gehälter</v>
      </c>
      <c r="B9" s="143">
        <f>IF(A9="","",Eingabebereich!D13)</f>
        <v>250000</v>
      </c>
      <c r="C9" s="53" t="str">
        <f>IF(A9="","",Eingabebereich!C13)</f>
        <v>Gehaltslisten</v>
      </c>
      <c r="D9" s="143">
        <f>IF($A9="","",Eingabebereich!E13*Eingabebereich!$J13)</f>
        <v>50000</v>
      </c>
      <c r="E9" s="143">
        <f>IF($A9="","",Eingabebereich!F13*Eingabebereich!$J13)</f>
        <v>125000</v>
      </c>
      <c r="F9" s="143">
        <f>IF($A9="","",Eingabebereich!G13*Eingabebereich!$J13)</f>
        <v>25000</v>
      </c>
      <c r="G9" s="143">
        <f>IF($A9="","",Eingabebereich!H13*Eingabebereich!$J13)</f>
        <v>50000</v>
      </c>
      <c r="H9" s="52">
        <f t="shared" si="0"/>
        <v>250000</v>
      </c>
      <c r="I9" s="85"/>
      <c r="J9" s="85"/>
      <c r="K9" s="85"/>
      <c r="L9" s="85"/>
      <c r="M9" s="85"/>
    </row>
    <row r="10" spans="1:13" ht="12.75">
      <c r="A10" s="10" t="str">
        <f>Eingabebereich!B14</f>
        <v>Aufwendungen für Büromaterial</v>
      </c>
      <c r="B10" s="143">
        <f>IF(A10="","",Eingabebereich!D14)</f>
        <v>350000</v>
      </c>
      <c r="C10" s="53" t="str">
        <f>IF(A10="","",Eingabebereich!C14)</f>
        <v>MES</v>
      </c>
      <c r="D10" s="143">
        <f>IF($A10="","",Eingabebereich!E14*Eingabebereich!$J14)</f>
        <v>75000</v>
      </c>
      <c r="E10" s="143">
        <f>IF($A10="","",Eingabebereich!F14*Eingabebereich!$J14)</f>
        <v>175000</v>
      </c>
      <c r="F10" s="143">
        <f>IF($A10="","",Eingabebereich!G14*Eingabebereich!$J14)</f>
        <v>50000</v>
      </c>
      <c r="G10" s="143">
        <f>IF($A10="","",Eingabebereich!H14*Eingabebereich!$J14)</f>
        <v>50000</v>
      </c>
      <c r="H10" s="52">
        <f t="shared" si="0"/>
        <v>350000</v>
      </c>
      <c r="I10" s="85"/>
      <c r="J10" s="85"/>
      <c r="K10" s="85"/>
      <c r="L10" s="85"/>
      <c r="M10" s="85"/>
    </row>
    <row r="11" spans="1:13" ht="12.75">
      <c r="A11" s="10" t="str">
        <f>Eingabebereich!B15</f>
        <v>Gewerbesteuer</v>
      </c>
      <c r="B11" s="143">
        <f>IF(A11="","",Eingabebereich!D15)</f>
        <v>70000</v>
      </c>
      <c r="C11" s="53" t="str">
        <f>IF(A11="","",Eingabebereich!C15)</f>
        <v>Belege</v>
      </c>
      <c r="D11" s="143">
        <f>IF($A11="","",Eingabebereich!E15*Eingabebereich!$J15)</f>
        <v>10000</v>
      </c>
      <c r="E11" s="143">
        <f>IF($A11="","",Eingabebereich!F15*Eingabebereich!$J15)</f>
        <v>10000</v>
      </c>
      <c r="F11" s="143">
        <f>IF($A11="","",Eingabebereich!G15*Eingabebereich!$J15)</f>
        <v>40000</v>
      </c>
      <c r="G11" s="143">
        <f>IF($A11="","",Eingabebereich!H15*Eingabebereich!$J15)</f>
        <v>10000</v>
      </c>
      <c r="H11" s="52">
        <f t="shared" si="0"/>
        <v>70000</v>
      </c>
      <c r="I11" s="85"/>
      <c r="J11" s="85"/>
      <c r="K11" s="85"/>
      <c r="L11" s="85"/>
      <c r="M11" s="85"/>
    </row>
    <row r="12" spans="1:13" ht="12.75">
      <c r="A12" s="10" t="str">
        <f>Eingabebereich!B16</f>
        <v>KFZ-Steuer</v>
      </c>
      <c r="B12" s="143">
        <f>IF(A12="","",Eingabebereich!D16)</f>
        <v>150000</v>
      </c>
      <c r="C12" s="53" t="str">
        <f>IF(A12="","",Eingabebereich!C16)</f>
        <v>Steuerbescheid</v>
      </c>
      <c r="D12" s="143">
        <f>IF($A12="","",Eingabebereich!E16*Eingabebereich!$J16)</f>
        <v>28000</v>
      </c>
      <c r="E12" s="143">
        <f>IF($A12="","",Eingabebereich!F16*Eingabebereich!$J16)</f>
        <v>86000</v>
      </c>
      <c r="F12" s="143">
        <f>IF($A12="","",Eingabebereich!G16*Eingabebereich!$J16)</f>
        <v>25000</v>
      </c>
      <c r="G12" s="143">
        <f>IF($A12="","",Eingabebereich!H16*Eingabebereich!$J16)</f>
        <v>11000</v>
      </c>
      <c r="H12" s="52">
        <f t="shared" si="0"/>
        <v>150000</v>
      </c>
      <c r="I12" s="85"/>
      <c r="J12" s="85"/>
      <c r="K12" s="85"/>
      <c r="L12" s="85"/>
      <c r="M12" s="85"/>
    </row>
    <row r="13" spans="1:13" ht="12.75">
      <c r="A13" s="10" t="str">
        <f>Eingabebereich!B17</f>
        <v>Kalkulatorische Miete</v>
      </c>
      <c r="B13" s="143">
        <f>IF(A13="","",Eingabebereich!D17)</f>
        <v>160000</v>
      </c>
      <c r="C13" s="53" t="str">
        <f>IF(A13="","",Eingabebereich!C17)</f>
        <v>m²</v>
      </c>
      <c r="D13" s="143">
        <f>IF($A13="","",Eingabebereich!E17*Eingabebereich!$J17)</f>
        <v>36000</v>
      </c>
      <c r="E13" s="143">
        <f>IF($A13="","",Eingabebereich!F17*Eingabebereich!$J17)</f>
        <v>68800</v>
      </c>
      <c r="F13" s="143">
        <f>IF($A13="","",Eingabebereich!G17*Eingabebereich!$J17)</f>
        <v>27200</v>
      </c>
      <c r="G13" s="143">
        <f>IF($A13="","",Eingabebereich!H17*Eingabebereich!$J17)</f>
        <v>28000</v>
      </c>
      <c r="H13" s="52">
        <f t="shared" si="0"/>
        <v>160000</v>
      </c>
      <c r="I13" s="85"/>
      <c r="J13" s="85"/>
      <c r="K13" s="85"/>
      <c r="L13" s="85"/>
      <c r="M13" s="85"/>
    </row>
    <row r="14" spans="1:13" ht="12.75">
      <c r="A14" s="10" t="str">
        <f>Eingabebereich!B18</f>
        <v>Kalkulatorische Wagnisse</v>
      </c>
      <c r="B14" s="143">
        <f>IF(A14="","",Eingabebereich!D18)</f>
        <v>100000</v>
      </c>
      <c r="C14" s="53" t="str">
        <f>IF(A14="","",Eingabebereich!C18)</f>
        <v>b. n. Kapital</v>
      </c>
      <c r="D14" s="143">
        <f>IF($A14="","",Eingabebereich!E18*Eingabebereich!$J18)</f>
        <v>30000</v>
      </c>
      <c r="E14" s="143">
        <f>IF($A14="","",Eingabebereich!F18*Eingabebereich!$J18)</f>
        <v>30000</v>
      </c>
      <c r="F14" s="143">
        <f>IF($A14="","",Eingabebereich!G18*Eingabebereich!$J18)</f>
        <v>20000</v>
      </c>
      <c r="G14" s="143">
        <f>IF($A14="","",Eingabebereich!H18*Eingabebereich!$J18)</f>
        <v>20000</v>
      </c>
      <c r="H14" s="52">
        <f>SUM(D14:G14)</f>
        <v>100000</v>
      </c>
      <c r="I14" s="85"/>
      <c r="J14" s="85"/>
      <c r="K14" s="85"/>
      <c r="L14" s="85"/>
      <c r="M14" s="85"/>
    </row>
    <row r="15" spans="1:13" ht="13.5" thickBot="1">
      <c r="A15" s="10">
        <f>Eingabebereich!B19</f>
      </c>
      <c r="B15" s="143">
        <f>IF(A15="","",Eingabebereich!D19)</f>
      </c>
      <c r="C15" s="53">
        <f>IF(A15="","",Eingabebereich!C19)</f>
      </c>
      <c r="D15" s="143">
        <f>IF($A15="","",Eingabebereich!E19*Eingabebereich!$J19)</f>
      </c>
      <c r="E15" s="143">
        <f>IF($A15="","",Eingabebereich!F19*Eingabebereich!$J19)</f>
      </c>
      <c r="F15" s="143">
        <f>IF($A15="","",Eingabebereich!G19*Eingabebereich!$J19)</f>
      </c>
      <c r="G15" s="143">
        <f>IF($A15="","",Eingabebereich!H19*Eingabebereich!$J19)</f>
      </c>
      <c r="H15" s="52">
        <f t="shared" si="0"/>
        <v>0</v>
      </c>
      <c r="I15" s="85"/>
      <c r="J15" s="85"/>
      <c r="K15" s="85"/>
      <c r="L15" s="85"/>
      <c r="M15" s="85"/>
    </row>
    <row r="16" spans="1:13" ht="12.75">
      <c r="A16" s="85"/>
      <c r="B16" s="144">
        <f>SUM(B6:B15)</f>
        <v>1500000</v>
      </c>
      <c r="C16" s="2" t="s">
        <v>18</v>
      </c>
      <c r="D16" s="145">
        <f>IF(Eingabebereich!$C$133=3,Eingabebereich!$C143,SUM(D6:D15))</f>
        <v>323250</v>
      </c>
      <c r="E16" s="145">
        <f>IF(Eingabebereich!$C$133=3,Eingabebereich!$C144,SUM(E6:E15))</f>
        <v>710800</v>
      </c>
      <c r="F16" s="145">
        <f>IF(Eingabebereich!$C$133=3,Eingabebereich!$C145,SUM(F6:F15))</f>
        <v>243575</v>
      </c>
      <c r="G16" s="145">
        <f>IF(Eingabebereich!$C$133=3,Eingabebereich!$C146,SUM(G6:G15))</f>
        <v>222375</v>
      </c>
      <c r="H16" s="175"/>
      <c r="I16" s="85"/>
      <c r="J16" s="85"/>
      <c r="K16" s="85"/>
      <c r="L16" s="85"/>
      <c r="M16" s="85"/>
    </row>
    <row r="17" spans="1:13" ht="12.75">
      <c r="A17" s="85"/>
      <c r="B17" s="85"/>
      <c r="C17" s="3" t="s">
        <v>19</v>
      </c>
      <c r="D17" s="146">
        <f>Eingabebereich!C36</f>
        <v>1616250</v>
      </c>
      <c r="E17" s="146">
        <f>Eingabebereich!C37</f>
        <v>710800</v>
      </c>
      <c r="F17" s="171">
        <f>Kostenträgerzeitrechnung!C17</f>
        <v>3361100</v>
      </c>
      <c r="G17" s="172"/>
      <c r="H17" s="176"/>
      <c r="I17" s="85"/>
      <c r="J17" s="85"/>
      <c r="K17" s="85"/>
      <c r="L17" s="85"/>
      <c r="M17" s="85"/>
    </row>
    <row r="18" spans="1:13" ht="12.75">
      <c r="A18" s="85"/>
      <c r="B18" s="85"/>
      <c r="C18" s="1"/>
      <c r="D18" s="15" t="s">
        <v>20</v>
      </c>
      <c r="E18" s="15" t="s">
        <v>21</v>
      </c>
      <c r="F18" s="173" t="s">
        <v>22</v>
      </c>
      <c r="G18" s="174"/>
      <c r="H18" s="176"/>
      <c r="I18" s="85"/>
      <c r="J18" s="85"/>
      <c r="K18" s="85"/>
      <c r="L18" s="85"/>
      <c r="M18" s="85"/>
    </row>
    <row r="19" spans="1:13" ht="16.5" thickBot="1">
      <c r="A19" s="85"/>
      <c r="B19" s="85"/>
      <c r="C19" s="14" t="s">
        <v>23</v>
      </c>
      <c r="D19" s="16">
        <f>D16/D17</f>
        <v>0.2</v>
      </c>
      <c r="E19" s="16">
        <f>E16/E17</f>
        <v>1</v>
      </c>
      <c r="F19" s="16">
        <f>F16/F17</f>
        <v>0.0724688346077177</v>
      </c>
      <c r="G19" s="16">
        <f>G16/F17</f>
        <v>0.06616137574008508</v>
      </c>
      <c r="H19" s="156"/>
      <c r="I19" s="85"/>
      <c r="J19" s="85"/>
      <c r="K19" s="85"/>
      <c r="L19" s="85"/>
      <c r="M19" s="85"/>
    </row>
    <row r="20" spans="1:13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3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ht="12.75">
      <c r="A25" s="85"/>
      <c r="B25" s="85"/>
      <c r="C25" s="85"/>
      <c r="D25" s="141"/>
      <c r="E25" s="141"/>
      <c r="F25" s="85"/>
      <c r="G25" s="85"/>
      <c r="H25" s="85"/>
      <c r="I25" s="85"/>
      <c r="J25" s="85"/>
      <c r="K25" s="85"/>
      <c r="L25" s="85"/>
      <c r="M25" s="85"/>
    </row>
    <row r="26" spans="1:13" ht="12.75">
      <c r="A26" s="85"/>
      <c r="B26" s="85"/>
      <c r="C26" s="85"/>
      <c r="D26" s="85"/>
      <c r="E26" s="141"/>
      <c r="F26" s="85"/>
      <c r="G26" s="85"/>
      <c r="H26" s="85"/>
      <c r="I26" s="85"/>
      <c r="J26" s="85"/>
      <c r="K26" s="85"/>
      <c r="L26" s="85"/>
      <c r="M26" s="85"/>
    </row>
    <row r="27" spans="1:13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3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3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3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spans="1:13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3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2" ht="12.75">
      <c r="A40" s="85"/>
      <c r="B40" s="85"/>
    </row>
  </sheetData>
  <mergeCells count="4">
    <mergeCell ref="F17:G17"/>
    <mergeCell ref="F18:G18"/>
    <mergeCell ref="H3:H5"/>
    <mergeCell ref="H16:H19"/>
  </mergeCells>
  <printOptions gridLines="1" headings="1"/>
  <pageMargins left="0.2" right="0.2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O100"/>
  <sheetViews>
    <sheetView workbookViewId="0" topLeftCell="A1">
      <selection activeCell="A2" sqref="A2"/>
    </sheetView>
  </sheetViews>
  <sheetFormatPr defaultColWidth="11.421875" defaultRowHeight="12.75"/>
  <cols>
    <col min="1" max="1" width="28.00390625" style="0" customWidth="1"/>
    <col min="2" max="2" width="10.421875" style="0" bestFit="1" customWidth="1"/>
    <col min="3" max="3" width="20.28125" style="0" bestFit="1" customWidth="1"/>
    <col min="4" max="5" width="17.00390625" style="0" bestFit="1" customWidth="1"/>
    <col min="6" max="6" width="16.8515625" style="0" customWidth="1"/>
    <col min="7" max="7" width="16.421875" style="0" bestFit="1" customWidth="1"/>
  </cols>
  <sheetData>
    <row r="1" spans="1:15" ht="18">
      <c r="A1" s="86" t="s">
        <v>120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3.5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2.75">
      <c r="A3" s="22"/>
      <c r="B3" s="181" t="s">
        <v>59</v>
      </c>
      <c r="C3" s="183" t="s">
        <v>26</v>
      </c>
      <c r="D3" s="170" t="s">
        <v>55</v>
      </c>
      <c r="E3" s="170"/>
      <c r="F3" s="170"/>
      <c r="G3" s="164" t="s">
        <v>47</v>
      </c>
      <c r="H3" s="87"/>
      <c r="I3" s="87"/>
      <c r="J3" s="87"/>
      <c r="K3" s="87"/>
      <c r="L3" s="87"/>
      <c r="M3" s="87"/>
      <c r="N3" s="87"/>
      <c r="O3" s="87"/>
    </row>
    <row r="4" spans="1:15" ht="12.75">
      <c r="A4" s="10"/>
      <c r="B4" s="182"/>
      <c r="C4" s="184"/>
      <c r="D4" s="6" t="str">
        <f>Eingabebereich!C99</f>
        <v>"Future"</v>
      </c>
      <c r="E4" s="6" t="str">
        <f>Eingabebereich!D99</f>
        <v>"Konzentra"</v>
      </c>
      <c r="F4" s="6" t="str">
        <f>Eingabebereich!E99</f>
        <v>"Standard"</v>
      </c>
      <c r="G4" s="165"/>
      <c r="H4" s="87"/>
      <c r="I4" s="87"/>
      <c r="J4" s="87"/>
      <c r="K4" s="87"/>
      <c r="L4" s="87"/>
      <c r="M4" s="87"/>
      <c r="N4" s="87"/>
      <c r="O4" s="87"/>
    </row>
    <row r="5" spans="1:15" ht="12.75">
      <c r="A5" s="10" t="s">
        <v>11</v>
      </c>
      <c r="B5" s="1"/>
      <c r="C5" s="143">
        <f>Eingabebereich!C36</f>
        <v>1616250</v>
      </c>
      <c r="D5" s="143">
        <f>Eingabebereich!D36</f>
        <v>0</v>
      </c>
      <c r="E5" s="143">
        <f>Eingabebereich!E36</f>
        <v>0</v>
      </c>
      <c r="F5" s="143">
        <f>Eingabebereich!F36</f>
        <v>0</v>
      </c>
      <c r="G5" s="147">
        <f>SUM(D5:F5)</f>
        <v>0</v>
      </c>
      <c r="H5" s="87"/>
      <c r="I5" s="87"/>
      <c r="J5" s="87"/>
      <c r="K5" s="87"/>
      <c r="L5" s="87"/>
      <c r="M5" s="87"/>
      <c r="N5" s="87"/>
      <c r="O5" s="87"/>
    </row>
    <row r="6" spans="1:15" ht="12.75">
      <c r="A6" s="23" t="s">
        <v>24</v>
      </c>
      <c r="B6" s="24">
        <f>IF(Eingabebereich!C133=3,Eingabebereich!C134,Betriebsabrechnungsbogen!D19)</f>
        <v>0.2</v>
      </c>
      <c r="C6" s="143">
        <f>C5*$B$6</f>
        <v>323250</v>
      </c>
      <c r="D6" s="143">
        <f>D5*$B$6</f>
        <v>0</v>
      </c>
      <c r="E6" s="143">
        <f>E5*$B$6</f>
        <v>0</v>
      </c>
      <c r="F6" s="143">
        <f>F5*$B$6</f>
        <v>0</v>
      </c>
      <c r="G6" s="147">
        <f aca="true" t="shared" si="0" ref="G6:G20">SUM(D6:F6)</f>
        <v>0</v>
      </c>
      <c r="H6" s="87"/>
      <c r="I6" s="87"/>
      <c r="J6" s="87"/>
      <c r="K6" s="87"/>
      <c r="L6" s="87"/>
      <c r="M6" s="87"/>
      <c r="N6" s="87"/>
      <c r="O6" s="87"/>
    </row>
    <row r="7" spans="1:15" ht="13.5" thickBot="1">
      <c r="A7" s="32" t="s">
        <v>27</v>
      </c>
      <c r="B7" s="40"/>
      <c r="C7" s="148">
        <f>SUM(C5:C6)</f>
        <v>1939500</v>
      </c>
      <c r="D7" s="148">
        <f>SUM(D5:D6)</f>
        <v>0</v>
      </c>
      <c r="E7" s="148">
        <f>SUM(E5:E6)</f>
        <v>0</v>
      </c>
      <c r="F7" s="148">
        <f>SUM(F5:F6)</f>
        <v>0</v>
      </c>
      <c r="G7" s="147">
        <f t="shared" si="0"/>
        <v>0</v>
      </c>
      <c r="H7" s="87"/>
      <c r="I7" s="87"/>
      <c r="J7" s="87"/>
      <c r="K7" s="87"/>
      <c r="L7" s="87"/>
      <c r="M7" s="87"/>
      <c r="N7" s="87"/>
      <c r="O7" s="87"/>
    </row>
    <row r="8" spans="1:15" ht="13.5" thickTop="1">
      <c r="A8" s="31" t="s">
        <v>12</v>
      </c>
      <c r="B8" s="41"/>
      <c r="C8" s="149">
        <f>Eingabebereich!C37</f>
        <v>710800</v>
      </c>
      <c r="D8" s="149">
        <f>Eingabebereich!D37</f>
        <v>0</v>
      </c>
      <c r="E8" s="149">
        <f>Eingabebereich!E37</f>
        <v>0</v>
      </c>
      <c r="F8" s="149">
        <f>Eingabebereich!F37</f>
        <v>0</v>
      </c>
      <c r="G8" s="147">
        <f t="shared" si="0"/>
        <v>0</v>
      </c>
      <c r="H8" s="87"/>
      <c r="I8" s="87"/>
      <c r="J8" s="87"/>
      <c r="K8" s="87"/>
      <c r="L8" s="87"/>
      <c r="M8" s="87"/>
      <c r="N8" s="87"/>
      <c r="O8" s="87"/>
    </row>
    <row r="9" spans="1:15" ht="12.75">
      <c r="A9" s="23" t="s">
        <v>25</v>
      </c>
      <c r="B9" s="24">
        <f>IF(Eingabebereich!C133=3,Eingabebereich!C135,Betriebsabrechnungsbogen!E19)</f>
        <v>1</v>
      </c>
      <c r="C9" s="143">
        <f>C8*$B$9</f>
        <v>710800</v>
      </c>
      <c r="D9" s="143">
        <f>D8*$B$9</f>
        <v>0</v>
      </c>
      <c r="E9" s="143">
        <f>E8*$B$9</f>
        <v>0</v>
      </c>
      <c r="F9" s="143">
        <f>F8*$B$9</f>
        <v>0</v>
      </c>
      <c r="G9" s="147">
        <f t="shared" si="0"/>
        <v>0</v>
      </c>
      <c r="H9" s="87"/>
      <c r="I9" s="87"/>
      <c r="J9" s="87"/>
      <c r="K9" s="87"/>
      <c r="L9" s="87"/>
      <c r="M9" s="87"/>
      <c r="N9" s="87"/>
      <c r="O9" s="87"/>
    </row>
    <row r="10" spans="1:15" ht="13.5" thickBot="1">
      <c r="A10" s="32" t="s">
        <v>28</v>
      </c>
      <c r="B10" s="40"/>
      <c r="C10" s="148">
        <f>SUM(C8:C9)</f>
        <v>1421600</v>
      </c>
      <c r="D10" s="148">
        <f>SUM(D8:D9)</f>
        <v>0</v>
      </c>
      <c r="E10" s="148">
        <f>SUM(E8:E9)</f>
        <v>0</v>
      </c>
      <c r="F10" s="148">
        <f>SUM(F8:F9)</f>
        <v>0</v>
      </c>
      <c r="G10" s="147">
        <f t="shared" si="0"/>
        <v>0</v>
      </c>
      <c r="H10" s="87"/>
      <c r="I10" s="87"/>
      <c r="J10" s="87"/>
      <c r="K10" s="87"/>
      <c r="L10" s="87"/>
      <c r="M10" s="87"/>
      <c r="N10" s="87"/>
      <c r="O10" s="87"/>
    </row>
    <row r="11" spans="1:15" ht="14.25" thickBot="1" thickTop="1">
      <c r="A11" s="34" t="s">
        <v>48</v>
      </c>
      <c r="B11" s="42"/>
      <c r="C11" s="150">
        <f>C7+C10</f>
        <v>3361100</v>
      </c>
      <c r="D11" s="150">
        <f>D7+D10</f>
        <v>0</v>
      </c>
      <c r="E11" s="150">
        <f>E7+E10</f>
        <v>0</v>
      </c>
      <c r="F11" s="150">
        <f>F7+F10</f>
        <v>0</v>
      </c>
      <c r="G11" s="147">
        <f t="shared" si="0"/>
        <v>0</v>
      </c>
      <c r="H11" s="87"/>
      <c r="I11" s="87"/>
      <c r="J11" s="87"/>
      <c r="K11" s="87"/>
      <c r="L11" s="87"/>
      <c r="M11" s="87"/>
      <c r="N11" s="87"/>
      <c r="O11" s="87"/>
    </row>
    <row r="12" spans="1:15" ht="12.75">
      <c r="A12" s="33" t="s">
        <v>116</v>
      </c>
      <c r="B12" s="41"/>
      <c r="C12" s="149">
        <f>Eingabebereich!C38</f>
        <v>25000</v>
      </c>
      <c r="D12" s="149">
        <f>Eingabebereich!D38</f>
        <v>0</v>
      </c>
      <c r="E12" s="149">
        <f>Eingabebereich!E38</f>
        <v>0</v>
      </c>
      <c r="F12" s="149">
        <f>Eingabebereich!F38</f>
        <v>0</v>
      </c>
      <c r="G12" s="147">
        <f t="shared" si="0"/>
        <v>0</v>
      </c>
      <c r="H12" s="87"/>
      <c r="I12" s="87"/>
      <c r="J12" s="87"/>
      <c r="K12" s="87"/>
      <c r="L12" s="87"/>
      <c r="M12" s="87"/>
      <c r="N12" s="87"/>
      <c r="O12" s="87"/>
    </row>
    <row r="13" spans="1:15" ht="12.75">
      <c r="A13" s="43" t="s">
        <v>140</v>
      </c>
      <c r="B13" s="44"/>
      <c r="C13" s="149">
        <f>Eingabebereich!C39</f>
        <v>35000</v>
      </c>
      <c r="D13" s="149">
        <f>Eingabebereich!D39</f>
        <v>0</v>
      </c>
      <c r="E13" s="149">
        <f>Eingabebereich!E39</f>
        <v>0</v>
      </c>
      <c r="F13" s="149">
        <f>Eingabebereich!F39</f>
        <v>0</v>
      </c>
      <c r="G13" s="147">
        <f t="shared" si="0"/>
        <v>0</v>
      </c>
      <c r="H13" s="87"/>
      <c r="I13" s="87"/>
      <c r="J13" s="87"/>
      <c r="K13" s="87"/>
      <c r="L13" s="87"/>
      <c r="M13" s="87"/>
      <c r="N13" s="87"/>
      <c r="O13" s="87"/>
    </row>
    <row r="14" spans="1:15" ht="13.5" thickBot="1">
      <c r="A14" s="35" t="s">
        <v>49</v>
      </c>
      <c r="B14" s="39"/>
      <c r="C14" s="151">
        <f>C11+C12-C13</f>
        <v>3351100</v>
      </c>
      <c r="D14" s="151">
        <f>D11+D12-D13</f>
        <v>0</v>
      </c>
      <c r="E14" s="151">
        <f>E11+E12-E13</f>
        <v>0</v>
      </c>
      <c r="F14" s="151">
        <f>F11+F12-F13</f>
        <v>0</v>
      </c>
      <c r="G14" s="147">
        <f t="shared" si="0"/>
        <v>0</v>
      </c>
      <c r="H14" s="87"/>
      <c r="I14" s="87"/>
      <c r="J14" s="87"/>
      <c r="K14" s="87"/>
      <c r="L14" s="87"/>
      <c r="M14" s="87"/>
      <c r="N14" s="87"/>
      <c r="O14" s="87"/>
    </row>
    <row r="15" spans="1:15" ht="12.75">
      <c r="A15" s="33" t="s">
        <v>117</v>
      </c>
      <c r="B15" s="41"/>
      <c r="C15" s="149">
        <f>Eingabebereich!C40</f>
        <v>68000</v>
      </c>
      <c r="D15" s="149">
        <f>Eingabebereich!D40</f>
        <v>0</v>
      </c>
      <c r="E15" s="149">
        <f>Eingabebereich!E40</f>
        <v>0</v>
      </c>
      <c r="F15" s="149">
        <f>Eingabebereich!F40</f>
        <v>0</v>
      </c>
      <c r="G15" s="147">
        <f t="shared" si="0"/>
        <v>0</v>
      </c>
      <c r="H15" s="87"/>
      <c r="I15" s="87"/>
      <c r="J15" s="87"/>
      <c r="K15" s="87"/>
      <c r="L15" s="87"/>
      <c r="M15" s="87"/>
      <c r="N15" s="87"/>
      <c r="O15" s="87"/>
    </row>
    <row r="16" spans="1:15" ht="12.75">
      <c r="A16" s="43" t="s">
        <v>141</v>
      </c>
      <c r="B16" s="44"/>
      <c r="C16" s="149">
        <f>Eingabebereich!C41</f>
        <v>58000</v>
      </c>
      <c r="D16" s="149">
        <f>Eingabebereich!D41</f>
        <v>0</v>
      </c>
      <c r="E16" s="149">
        <f>Eingabebereich!E41</f>
        <v>0</v>
      </c>
      <c r="F16" s="149">
        <f>Eingabebereich!F41</f>
        <v>0</v>
      </c>
      <c r="G16" s="147">
        <f t="shared" si="0"/>
        <v>0</v>
      </c>
      <c r="H16" s="87"/>
      <c r="I16" s="87"/>
      <c r="J16" s="87"/>
      <c r="K16" s="87"/>
      <c r="L16" s="87"/>
      <c r="M16" s="87"/>
      <c r="N16" s="87"/>
      <c r="O16" s="87"/>
    </row>
    <row r="17" spans="1:15" ht="13.5" thickBot="1">
      <c r="A17" s="35" t="s">
        <v>50</v>
      </c>
      <c r="B17" s="39"/>
      <c r="C17" s="151">
        <f>C14+C15-C16</f>
        <v>3361100</v>
      </c>
      <c r="D17" s="151">
        <f>D14+D15-D16</f>
        <v>0</v>
      </c>
      <c r="E17" s="151">
        <f>E14+E15-E16</f>
        <v>0</v>
      </c>
      <c r="F17" s="151">
        <f>F14+F15-F16</f>
        <v>0</v>
      </c>
      <c r="G17" s="147">
        <f t="shared" si="0"/>
        <v>0</v>
      </c>
      <c r="H17" s="87"/>
      <c r="I17" s="87"/>
      <c r="J17" s="87"/>
      <c r="K17" s="87"/>
      <c r="L17" s="87"/>
      <c r="M17" s="87"/>
      <c r="N17" s="87"/>
      <c r="O17" s="87"/>
    </row>
    <row r="18" spans="1:15" ht="12.75">
      <c r="A18" s="33" t="s">
        <v>29</v>
      </c>
      <c r="B18" s="36">
        <f>IF(Eingabebereich!C133=3,Eingabebereich!C136,Betriebsabrechnungsbogen!F19)</f>
        <v>0.0724688346077177</v>
      </c>
      <c r="C18" s="149">
        <f>C17*$B$18</f>
        <v>243574.99999999997</v>
      </c>
      <c r="D18" s="149">
        <f>D17*$B$18</f>
        <v>0</v>
      </c>
      <c r="E18" s="149">
        <f>E17*$B$18</f>
        <v>0</v>
      </c>
      <c r="F18" s="149">
        <f>F17*$B$18</f>
        <v>0</v>
      </c>
      <c r="G18" s="147">
        <f t="shared" si="0"/>
        <v>0</v>
      </c>
      <c r="H18" s="87"/>
      <c r="I18" s="87"/>
      <c r="J18" s="87"/>
      <c r="K18" s="87"/>
      <c r="L18" s="87"/>
      <c r="M18" s="87"/>
      <c r="N18" s="87"/>
      <c r="O18" s="87"/>
    </row>
    <row r="19" spans="1:15" ht="12.75">
      <c r="A19" s="23" t="s">
        <v>30</v>
      </c>
      <c r="B19" s="24">
        <f>IF(Eingabebereich!C133=3,Eingabebereich!C137,Betriebsabrechnungsbogen!G19)</f>
        <v>0.06616137574008508</v>
      </c>
      <c r="C19" s="143">
        <f>C17*$B$19</f>
        <v>222374.99999999997</v>
      </c>
      <c r="D19" s="143">
        <f>D17*$B$19</f>
        <v>0</v>
      </c>
      <c r="E19" s="143">
        <f>E17*$B$19</f>
        <v>0</v>
      </c>
      <c r="F19" s="143">
        <f>F17*$B$19</f>
        <v>0</v>
      </c>
      <c r="G19" s="147">
        <f t="shared" si="0"/>
        <v>0</v>
      </c>
      <c r="H19" s="87"/>
      <c r="I19" s="87"/>
      <c r="J19" s="87"/>
      <c r="K19" s="87"/>
      <c r="L19" s="87"/>
      <c r="M19" s="87"/>
      <c r="N19" s="87"/>
      <c r="O19" s="87"/>
    </row>
    <row r="20" spans="1:15" ht="13.5" thickBot="1">
      <c r="A20" s="97" t="s">
        <v>52</v>
      </c>
      <c r="B20" s="39"/>
      <c r="C20" s="151">
        <f>SUM(C17:C19)</f>
        <v>3827050</v>
      </c>
      <c r="D20" s="151">
        <f>SUM(D17:D19)</f>
        <v>0</v>
      </c>
      <c r="E20" s="151">
        <f>SUM(E17:E19)</f>
        <v>0</v>
      </c>
      <c r="F20" s="151">
        <f>SUM(F17:F19)</f>
        <v>0</v>
      </c>
      <c r="G20" s="152">
        <f t="shared" si="0"/>
        <v>0</v>
      </c>
      <c r="H20" s="87"/>
      <c r="I20" s="87"/>
      <c r="J20" s="87"/>
      <c r="K20" s="87"/>
      <c r="L20" s="87"/>
      <c r="M20" s="87"/>
      <c r="N20" s="87"/>
      <c r="O20" s="87"/>
    </row>
    <row r="21" spans="1:15" ht="12.75">
      <c r="A21" s="87"/>
      <c r="B21" s="87"/>
      <c r="C21" s="87">
        <f>Eingabebereich!D149</f>
        <v>0</v>
      </c>
      <c r="D21" s="96"/>
      <c r="E21" s="89"/>
      <c r="F21" s="89"/>
      <c r="G21" s="95"/>
      <c r="H21" s="87"/>
      <c r="I21" s="87"/>
      <c r="J21" s="87"/>
      <c r="K21" s="87"/>
      <c r="L21" s="87"/>
      <c r="M21" s="87"/>
      <c r="N21" s="87"/>
      <c r="O21" s="87"/>
    </row>
    <row r="22" spans="1:15" ht="12.75">
      <c r="A22" s="87"/>
      <c r="B22" s="87">
        <f>Eingabebereich!C150</f>
        <v>0</v>
      </c>
      <c r="C22" s="87"/>
      <c r="D22" s="89"/>
      <c r="E22" s="89"/>
      <c r="F22" s="89"/>
      <c r="G22" s="89"/>
      <c r="H22" s="87"/>
      <c r="I22" s="87"/>
      <c r="J22" s="87"/>
      <c r="K22" s="87"/>
      <c r="L22" s="87"/>
      <c r="M22" s="87"/>
      <c r="N22" s="87"/>
      <c r="O22" s="87"/>
    </row>
    <row r="23" spans="1:15" ht="12.75">
      <c r="A23" s="87"/>
      <c r="B23" s="87"/>
      <c r="C23" s="87"/>
      <c r="D23" s="87"/>
      <c r="E23" s="87"/>
      <c r="F23" s="87"/>
      <c r="G23" s="89"/>
      <c r="H23" s="87"/>
      <c r="I23" s="87"/>
      <c r="J23" s="87"/>
      <c r="K23" s="87"/>
      <c r="L23" s="87"/>
      <c r="M23" s="87"/>
      <c r="N23" s="87"/>
      <c r="O23" s="87"/>
    </row>
    <row r="24" spans="1:15" ht="12.75">
      <c r="A24" s="87"/>
      <c r="B24" s="87"/>
      <c r="C24" s="87"/>
      <c r="D24" s="87"/>
      <c r="E24" s="87"/>
      <c r="F24" s="87"/>
      <c r="G24" s="95"/>
      <c r="H24" s="87"/>
      <c r="I24" s="87"/>
      <c r="J24" s="87"/>
      <c r="K24" s="87"/>
      <c r="L24" s="87"/>
      <c r="M24" s="87"/>
      <c r="N24" s="87"/>
      <c r="O24" s="87"/>
    </row>
    <row r="25" spans="1:15" ht="12.75">
      <c r="A25" s="87"/>
      <c r="B25" s="87"/>
      <c r="C25" s="87"/>
      <c r="D25" s="87"/>
      <c r="E25" s="87"/>
      <c r="F25" s="87"/>
      <c r="G25" s="95"/>
      <c r="H25" s="87"/>
      <c r="I25" s="87"/>
      <c r="J25" s="87"/>
      <c r="K25" s="87"/>
      <c r="L25" s="87"/>
      <c r="M25" s="87"/>
      <c r="N25" s="87"/>
      <c r="O25" s="87"/>
    </row>
    <row r="26" spans="1:15" ht="12.75">
      <c r="A26" s="87"/>
      <c r="B26" s="87"/>
      <c r="C26" s="87"/>
      <c r="D26" s="87"/>
      <c r="E26" s="87"/>
      <c r="F26" s="87"/>
      <c r="G26" s="95"/>
      <c r="H26" s="87"/>
      <c r="I26" s="87"/>
      <c r="J26" s="87"/>
      <c r="K26" s="87"/>
      <c r="L26" s="87"/>
      <c r="M26" s="87"/>
      <c r="N26" s="87"/>
      <c r="O26" s="87"/>
    </row>
    <row r="27" spans="1:15" ht="12.75">
      <c r="A27" s="87"/>
      <c r="B27" s="87"/>
      <c r="C27" s="87"/>
      <c r="D27" s="87"/>
      <c r="E27" s="87"/>
      <c r="F27" s="87"/>
      <c r="G27" s="89"/>
      <c r="H27" s="87"/>
      <c r="I27" s="87"/>
      <c r="J27" s="87"/>
      <c r="K27" s="87"/>
      <c r="L27" s="87"/>
      <c r="M27" s="87"/>
      <c r="N27" s="87"/>
      <c r="O27" s="87"/>
    </row>
    <row r="28" spans="1:15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5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 ht="13.5" thickBo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8">
      <c r="A38" s="92" t="s">
        <v>54</v>
      </c>
      <c r="B38" s="87"/>
      <c r="C38" s="87"/>
      <c r="D38" s="185" t="s">
        <v>55</v>
      </c>
      <c r="E38" s="170"/>
      <c r="F38" s="15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3.5" thickBot="1">
      <c r="A39" s="87"/>
      <c r="B39" s="87"/>
      <c r="C39" s="87"/>
      <c r="D39" s="26" t="str">
        <f>D4</f>
        <v>"Future"</v>
      </c>
      <c r="E39" s="26" t="str">
        <f>E4</f>
        <v>"Konzentra"</v>
      </c>
      <c r="F39" s="26" t="str">
        <f>F4</f>
        <v>"Standard"</v>
      </c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2.75">
      <c r="A40" s="177" t="s">
        <v>53</v>
      </c>
      <c r="B40" s="178"/>
      <c r="C40" s="13">
        <f>Eingabebereich!C70</f>
        <v>4327050</v>
      </c>
      <c r="D40" s="13">
        <f>Eingabebereich!D70</f>
        <v>0</v>
      </c>
      <c r="E40" s="13">
        <f>Eingabebereich!E70</f>
        <v>0</v>
      </c>
      <c r="F40" s="13">
        <f>Eingabebereich!F70</f>
        <v>0</v>
      </c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6.5" thickBot="1">
      <c r="A41" s="179" t="s">
        <v>54</v>
      </c>
      <c r="B41" s="180"/>
      <c r="C41" s="30">
        <f>C40-C20</f>
        <v>500000</v>
      </c>
      <c r="D41" s="30">
        <f>D40-D20</f>
        <v>0</v>
      </c>
      <c r="E41" s="30">
        <f>E40-E20</f>
        <v>0</v>
      </c>
      <c r="F41" s="30">
        <f>F40-F20</f>
        <v>0</v>
      </c>
      <c r="G41" s="87"/>
      <c r="H41" s="87"/>
      <c r="I41" s="87"/>
      <c r="J41" s="87"/>
      <c r="K41" s="87"/>
      <c r="L41" s="87"/>
      <c r="M41" s="87"/>
      <c r="N41" s="87"/>
      <c r="O41" s="87"/>
    </row>
    <row r="42" spans="1:15" ht="12.75">
      <c r="A42" s="88"/>
      <c r="B42" s="89"/>
      <c r="C42" s="93"/>
      <c r="D42" s="89"/>
      <c r="E42" s="89"/>
      <c r="F42" s="89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2.75">
      <c r="A43" s="90"/>
      <c r="B43" s="91"/>
      <c r="C43" s="94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1:15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1:15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1:15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1:15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1:15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1:15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1:15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1:15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1:15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1:15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1:15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1:15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1:15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1:15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1:15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1:15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1:15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1:15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1:15" ht="13.5" thickBo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1:15" ht="18">
      <c r="A67" s="92" t="s">
        <v>118</v>
      </c>
      <c r="B67" s="89"/>
      <c r="C67" s="158" t="s">
        <v>119</v>
      </c>
      <c r="D67" s="170" t="s">
        <v>55</v>
      </c>
      <c r="E67" s="170"/>
      <c r="F67" s="157"/>
      <c r="G67" s="87"/>
      <c r="H67" s="87"/>
      <c r="I67" s="87"/>
      <c r="J67" s="87"/>
      <c r="K67" s="87"/>
      <c r="L67" s="87"/>
      <c r="M67" s="87"/>
      <c r="N67" s="87"/>
      <c r="O67" s="87"/>
    </row>
    <row r="68" spans="1:15" ht="12.75">
      <c r="A68" s="89"/>
      <c r="B68" s="89"/>
      <c r="C68" s="159"/>
      <c r="D68" s="6" t="str">
        <f>D4</f>
        <v>"Future"</v>
      </c>
      <c r="E68" s="6" t="str">
        <f>E4</f>
        <v>"Konzentra"</v>
      </c>
      <c r="F68" s="6" t="str">
        <f>F4</f>
        <v>"Standard"</v>
      </c>
      <c r="G68" s="87"/>
      <c r="H68" s="87"/>
      <c r="I68" s="87"/>
      <c r="J68" s="87"/>
      <c r="K68" s="87"/>
      <c r="L68" s="87"/>
      <c r="M68" s="87"/>
      <c r="N68" s="87"/>
      <c r="O68" s="87"/>
    </row>
    <row r="69" spans="1:15" ht="13.5" thickBot="1">
      <c r="A69" s="87"/>
      <c r="B69" s="87"/>
      <c r="C69" s="54">
        <f>C40/C20</f>
        <v>1.13064893325146</v>
      </c>
      <c r="D69" s="54" t="e">
        <f>D40/D20</f>
        <v>#DIV/0!</v>
      </c>
      <c r="E69" s="54" t="e">
        <f>E40/E20</f>
        <v>#DIV/0!</v>
      </c>
      <c r="F69" s="54" t="e">
        <f>F40/F20</f>
        <v>#DIV/0!</v>
      </c>
      <c r="G69" s="87"/>
      <c r="H69" s="87"/>
      <c r="I69" s="87"/>
      <c r="J69" s="87"/>
      <c r="K69" s="87"/>
      <c r="L69" s="87"/>
      <c r="M69" s="87"/>
      <c r="N69" s="87"/>
      <c r="O69" s="87"/>
    </row>
    <row r="70" spans="1:15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1:15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1:15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1:15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1:15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1:15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1:15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1:15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1:15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1:15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1:15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1:15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1:15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1:15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1:15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1:15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1:15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1:15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1:15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1:15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1:15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1:15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1:15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1:15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1:15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1:15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1:15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1:15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1:15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1:15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1:15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</sheetData>
  <mergeCells count="9">
    <mergeCell ref="G3:G4"/>
    <mergeCell ref="B3:B4"/>
    <mergeCell ref="C3:C4"/>
    <mergeCell ref="D38:F38"/>
    <mergeCell ref="D67:F67"/>
    <mergeCell ref="C67:C68"/>
    <mergeCell ref="D3:F3"/>
    <mergeCell ref="A40:B40"/>
    <mergeCell ref="A41:B41"/>
  </mergeCells>
  <printOptions gridLines="1" headings="1"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32"/>
  <sheetViews>
    <sheetView workbookViewId="0" topLeftCell="A1">
      <selection activeCell="A2" sqref="A2"/>
    </sheetView>
  </sheetViews>
  <sheetFormatPr defaultColWidth="11.421875" defaultRowHeight="12.75"/>
  <cols>
    <col min="1" max="1" width="27.421875" style="0" bestFit="1" customWidth="1"/>
    <col min="3" max="3" width="18.8515625" style="0" bestFit="1" customWidth="1"/>
    <col min="4" max="4" width="16.8515625" style="0" bestFit="1" customWidth="1"/>
    <col min="5" max="5" width="19.140625" style="0" bestFit="1" customWidth="1"/>
  </cols>
  <sheetData>
    <row r="1" spans="1:12" ht="18">
      <c r="A1" s="98" t="s">
        <v>121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2.75">
      <c r="A2" s="100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3.5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38.25">
      <c r="A4" s="130" t="s">
        <v>122</v>
      </c>
      <c r="B4" s="48" t="s">
        <v>59</v>
      </c>
      <c r="C4" s="186" t="s">
        <v>62</v>
      </c>
      <c r="D4" s="186"/>
      <c r="E4" s="187"/>
      <c r="F4" s="99"/>
      <c r="G4" s="99"/>
      <c r="H4" s="99"/>
      <c r="I4" s="99"/>
      <c r="J4" s="99"/>
      <c r="K4" s="99"/>
      <c r="L4" s="99"/>
    </row>
    <row r="5" spans="1:12" ht="12.75">
      <c r="A5" s="1"/>
      <c r="B5" s="6"/>
      <c r="C5" s="38" t="str">
        <f>Eingabebereich!C99</f>
        <v>"Future"</v>
      </c>
      <c r="D5" s="38" t="str">
        <f>Eingabebereich!D99</f>
        <v>"Konzentra"</v>
      </c>
      <c r="E5" s="45" t="str">
        <f>Eingabebereich!E99</f>
        <v>"Standard"</v>
      </c>
      <c r="F5" s="99"/>
      <c r="G5" s="99"/>
      <c r="H5" s="99"/>
      <c r="I5" s="99"/>
      <c r="J5" s="99"/>
      <c r="K5" s="99"/>
      <c r="L5" s="99"/>
    </row>
    <row r="6" spans="1:12" ht="12.75" customHeight="1">
      <c r="A6" s="1" t="s">
        <v>11</v>
      </c>
      <c r="B6" s="21"/>
      <c r="C6" s="143">
        <f>Eingabebereich!C100</f>
        <v>112</v>
      </c>
      <c r="D6" s="143">
        <f>Eingabebereich!D100</f>
        <v>0</v>
      </c>
      <c r="E6" s="143">
        <f>Eingabebereich!E100</f>
        <v>0</v>
      </c>
      <c r="F6" s="99"/>
      <c r="G6" s="99"/>
      <c r="H6" s="99"/>
      <c r="I6" s="99"/>
      <c r="J6" s="99"/>
      <c r="K6" s="99"/>
      <c r="L6" s="99"/>
    </row>
    <row r="7" spans="1:12" ht="12.75">
      <c r="A7" s="57" t="s">
        <v>24</v>
      </c>
      <c r="B7" s="55">
        <f>IF(OR(Eingabebereich!C133=1,Eingabebereich!C133=3),Kostenträgerzeitrechnung!B6,Eingabebereich!C134)</f>
        <v>0.2</v>
      </c>
      <c r="C7" s="143">
        <f>C6*$B$7</f>
        <v>22.400000000000002</v>
      </c>
      <c r="D7" s="143">
        <f>D6*$B$7</f>
        <v>0</v>
      </c>
      <c r="E7" s="143">
        <f>E6*$B$7</f>
        <v>0</v>
      </c>
      <c r="F7" s="99"/>
      <c r="G7" s="99"/>
      <c r="H7" s="99"/>
      <c r="I7" s="99"/>
      <c r="J7" s="99"/>
      <c r="K7" s="99"/>
      <c r="L7" s="99"/>
    </row>
    <row r="8" spans="1:12" ht="12.75">
      <c r="A8" s="58" t="s">
        <v>27</v>
      </c>
      <c r="B8" s="56"/>
      <c r="C8" s="153">
        <f>SUM(C6:C7)</f>
        <v>134.4</v>
      </c>
      <c r="D8" s="153">
        <f>SUM(D6:D7)</f>
        <v>0</v>
      </c>
      <c r="E8" s="153">
        <f>SUM(E6:E7)</f>
        <v>0</v>
      </c>
      <c r="F8" s="99"/>
      <c r="G8" s="99"/>
      <c r="H8" s="99"/>
      <c r="I8" s="99"/>
      <c r="J8" s="99"/>
      <c r="K8" s="99"/>
      <c r="L8" s="99"/>
    </row>
    <row r="9" spans="1:12" ht="12.75">
      <c r="A9" s="1" t="s">
        <v>12</v>
      </c>
      <c r="B9" s="21"/>
      <c r="C9" s="143">
        <f>Eingabebereich!C101</f>
        <v>68</v>
      </c>
      <c r="D9" s="143">
        <f>Eingabebereich!D101</f>
        <v>0</v>
      </c>
      <c r="E9" s="143">
        <f>Eingabebereich!E101</f>
        <v>0</v>
      </c>
      <c r="F9" s="99"/>
      <c r="G9" s="99"/>
      <c r="H9" s="99"/>
      <c r="I9" s="99"/>
      <c r="J9" s="99"/>
      <c r="K9" s="99"/>
      <c r="L9" s="99"/>
    </row>
    <row r="10" spans="1:12" ht="12.75">
      <c r="A10" s="57" t="s">
        <v>25</v>
      </c>
      <c r="B10" s="55">
        <f>IF(OR(Eingabebereich!C133=1,Eingabebereich!C133=3),Kostenträgerzeitrechnung!B9,Eingabebereich!C135)</f>
        <v>1</v>
      </c>
      <c r="C10" s="143">
        <f>C9*$B$10</f>
        <v>68</v>
      </c>
      <c r="D10" s="143">
        <f>D9*$B$10</f>
        <v>0</v>
      </c>
      <c r="E10" s="143">
        <f>E9*$B$10</f>
        <v>0</v>
      </c>
      <c r="F10" s="99"/>
      <c r="G10" s="99"/>
      <c r="H10" s="99"/>
      <c r="I10" s="99"/>
      <c r="J10" s="99"/>
      <c r="K10" s="99"/>
      <c r="L10" s="99"/>
    </row>
    <row r="11" spans="1:12" ht="12.75">
      <c r="A11" s="58" t="s">
        <v>28</v>
      </c>
      <c r="B11" s="56"/>
      <c r="C11" s="153">
        <f>SUM(C9:C10)</f>
        <v>136</v>
      </c>
      <c r="D11" s="153">
        <f>SUM(D9:D10)</f>
        <v>0</v>
      </c>
      <c r="E11" s="153">
        <f>SUM(E9:E10)</f>
        <v>0</v>
      </c>
      <c r="F11" s="99"/>
      <c r="G11" s="99"/>
      <c r="H11" s="99"/>
      <c r="I11" s="99"/>
      <c r="J11" s="99"/>
      <c r="K11" s="99"/>
      <c r="L11" s="99"/>
    </row>
    <row r="12" spans="1:12" ht="12.75">
      <c r="A12" s="3" t="s">
        <v>123</v>
      </c>
      <c r="B12" s="21"/>
      <c r="C12" s="143">
        <f>C8+C11</f>
        <v>270.4</v>
      </c>
      <c r="D12" s="143">
        <f>D8+D11</f>
        <v>0</v>
      </c>
      <c r="E12" s="143">
        <f>E8+E11</f>
        <v>0</v>
      </c>
      <c r="F12" s="99"/>
      <c r="G12" s="99"/>
      <c r="H12" s="99"/>
      <c r="I12" s="99"/>
      <c r="J12" s="99"/>
      <c r="K12" s="99"/>
      <c r="L12" s="99"/>
    </row>
    <row r="13" spans="1:12" ht="12.75">
      <c r="A13" s="57" t="s">
        <v>29</v>
      </c>
      <c r="B13" s="55">
        <f>IF(OR(Eingabebereich!C133=1,Eingabebereich!C133=3),Kostenträgerzeitrechnung!B18,Eingabebereich!C136)</f>
        <v>0.0724688346077177</v>
      </c>
      <c r="C13" s="143">
        <f>C12*$B$13</f>
        <v>19.595572877926866</v>
      </c>
      <c r="D13" s="143">
        <f>D12*$B$13</f>
        <v>0</v>
      </c>
      <c r="E13" s="143">
        <f>E12*$B$13</f>
        <v>0</v>
      </c>
      <c r="F13" s="99"/>
      <c r="G13" s="99"/>
      <c r="H13" s="99"/>
      <c r="I13" s="99"/>
      <c r="J13" s="99"/>
      <c r="K13" s="99"/>
      <c r="L13" s="99"/>
    </row>
    <row r="14" spans="1:12" ht="12.75">
      <c r="A14" s="57" t="s">
        <v>30</v>
      </c>
      <c r="B14" s="55">
        <f>IF(OR(Eingabebereich!C133=1,Eingabebereich!C133=3),Kostenträgerzeitrechnung!B19,Eingabebereich!C137)</f>
        <v>0.06616137574008508</v>
      </c>
      <c r="C14" s="143">
        <f>C12*$B$14</f>
        <v>17.890036000119004</v>
      </c>
      <c r="D14" s="143">
        <f>D12*$B$14</f>
        <v>0</v>
      </c>
      <c r="E14" s="143">
        <f>E12*$B$14</f>
        <v>0</v>
      </c>
      <c r="F14" s="99"/>
      <c r="G14" s="99"/>
      <c r="H14" s="99"/>
      <c r="I14" s="99"/>
      <c r="J14" s="99"/>
      <c r="K14" s="99"/>
      <c r="L14" s="99"/>
    </row>
    <row r="15" spans="1:12" ht="15.75">
      <c r="A15" s="59" t="s">
        <v>52</v>
      </c>
      <c r="B15" s="21"/>
      <c r="C15" s="154">
        <f>SUM(C12:C14)</f>
        <v>307.88560887804584</v>
      </c>
      <c r="D15" s="154">
        <f>SUM(D12:D14)</f>
        <v>0</v>
      </c>
      <c r="E15" s="154">
        <f>SUM(E12:E14)</f>
        <v>0</v>
      </c>
      <c r="F15" s="99"/>
      <c r="G15" s="99"/>
      <c r="H15" s="99"/>
      <c r="I15" s="99"/>
      <c r="J15" s="99"/>
      <c r="K15" s="99"/>
      <c r="L15" s="99"/>
    </row>
    <row r="16" spans="1:12" ht="12.75">
      <c r="A16" s="57" t="s">
        <v>142</v>
      </c>
      <c r="B16" s="61">
        <f>Eingabebereich!C138</f>
        <v>0.25</v>
      </c>
      <c r="C16" s="143">
        <f>C15*$B$16</f>
        <v>76.97140221951146</v>
      </c>
      <c r="D16" s="143">
        <f>D15*$B$16</f>
        <v>0</v>
      </c>
      <c r="E16" s="143">
        <f>E15*$B$16</f>
        <v>0</v>
      </c>
      <c r="F16" s="99"/>
      <c r="G16" s="99"/>
      <c r="H16" s="99"/>
      <c r="I16" s="99"/>
      <c r="J16" s="99"/>
      <c r="K16" s="99"/>
      <c r="L16" s="99"/>
    </row>
    <row r="17" spans="1:12" ht="18.75" thickBot="1">
      <c r="A17" s="60" t="s">
        <v>150</v>
      </c>
      <c r="B17" s="47"/>
      <c r="C17" s="155">
        <f>SUM(C15:C16)</f>
        <v>384.8570110975573</v>
      </c>
      <c r="D17" s="155">
        <f>SUM(D15:D16)</f>
        <v>0</v>
      </c>
      <c r="E17" s="155">
        <f>SUM(E15:E16)</f>
        <v>0</v>
      </c>
      <c r="F17" s="99"/>
      <c r="G17" s="99"/>
      <c r="H17" s="99"/>
      <c r="I17" s="99"/>
      <c r="J17" s="99"/>
      <c r="K17" s="99"/>
      <c r="L17" s="99"/>
    </row>
    <row r="18" spans="1:12" ht="12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2" ht="12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ht="12.7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12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ht="12.7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12.7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2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12.7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1:12" ht="12.7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2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</sheetData>
  <mergeCells count="1">
    <mergeCell ref="C4:E4"/>
  </mergeCells>
  <printOptions gridLines="1" headings="1"/>
  <pageMargins left="0.49" right="0.24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I280"/>
  <sheetViews>
    <sheetView workbookViewId="0" topLeftCell="A1">
      <selection activeCell="A2" sqref="A2"/>
    </sheetView>
  </sheetViews>
  <sheetFormatPr defaultColWidth="11.421875" defaultRowHeight="12.75"/>
  <cols>
    <col min="2" max="2" width="8.421875" style="0" customWidth="1"/>
    <col min="3" max="3" width="39.8515625" style="0" bestFit="1" customWidth="1"/>
    <col min="4" max="4" width="19.28125" style="0" bestFit="1" customWidth="1"/>
  </cols>
  <sheetData>
    <row r="1" spans="1:9" ht="15.75">
      <c r="A1" s="79" t="s">
        <v>65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81"/>
      <c r="B2" s="82" t="s">
        <v>152</v>
      </c>
      <c r="C2" s="80"/>
      <c r="D2" s="80"/>
      <c r="E2" s="80"/>
      <c r="F2" s="80"/>
      <c r="G2" s="80"/>
      <c r="H2" s="80"/>
      <c r="I2" s="80"/>
    </row>
    <row r="3" spans="1:9" ht="13.5" thickBot="1">
      <c r="A3" s="81"/>
      <c r="B3" s="80"/>
      <c r="C3" s="80"/>
      <c r="D3" s="80"/>
      <c r="E3" s="80"/>
      <c r="F3" s="80"/>
      <c r="G3" s="80"/>
      <c r="H3" s="80"/>
      <c r="I3" s="80"/>
    </row>
    <row r="4" spans="1:9" ht="15.75">
      <c r="A4" s="81"/>
      <c r="B4" s="101" t="s">
        <v>66</v>
      </c>
      <c r="C4" s="113" t="s">
        <v>67</v>
      </c>
      <c r="D4" s="114" t="s">
        <v>137</v>
      </c>
      <c r="E4" s="80"/>
      <c r="F4" s="80"/>
      <c r="G4" s="80"/>
      <c r="H4" s="80"/>
      <c r="I4" s="80"/>
    </row>
    <row r="5" spans="1:9" ht="12.75">
      <c r="A5" s="81"/>
      <c r="B5" s="133" t="s">
        <v>68</v>
      </c>
      <c r="C5" s="109" t="s">
        <v>40</v>
      </c>
      <c r="D5" s="135" t="s">
        <v>151</v>
      </c>
      <c r="E5" s="80"/>
      <c r="F5" s="80"/>
      <c r="G5" s="80"/>
      <c r="H5" s="80"/>
      <c r="I5" s="80"/>
    </row>
    <row r="6" spans="1:9" ht="12.75">
      <c r="A6" s="81"/>
      <c r="B6" s="133" t="s">
        <v>69</v>
      </c>
      <c r="C6" s="110" t="s">
        <v>43</v>
      </c>
      <c r="D6" s="135" t="s">
        <v>127</v>
      </c>
      <c r="E6" s="80"/>
      <c r="F6" s="80"/>
      <c r="G6" s="80"/>
      <c r="H6" s="80"/>
      <c r="I6" s="80"/>
    </row>
    <row r="7" spans="1:9" ht="12.75">
      <c r="A7" s="81"/>
      <c r="B7" s="133" t="s">
        <v>70</v>
      </c>
      <c r="C7" s="109" t="s">
        <v>71</v>
      </c>
      <c r="D7" s="135" t="s">
        <v>128</v>
      </c>
      <c r="E7" s="80"/>
      <c r="F7" s="80"/>
      <c r="G7" s="80"/>
      <c r="H7" s="80"/>
      <c r="I7" s="80"/>
    </row>
    <row r="8" spans="1:9" ht="12.75">
      <c r="A8" s="81"/>
      <c r="B8" s="133" t="s">
        <v>72</v>
      </c>
      <c r="C8" s="110" t="s">
        <v>42</v>
      </c>
      <c r="D8" s="135" t="s">
        <v>126</v>
      </c>
      <c r="E8" s="80"/>
      <c r="F8" s="80"/>
      <c r="G8" s="80"/>
      <c r="H8" s="80"/>
      <c r="I8" s="80"/>
    </row>
    <row r="9" spans="1:9" ht="12.75">
      <c r="A9" s="81"/>
      <c r="B9" s="133" t="s">
        <v>73</v>
      </c>
      <c r="C9" s="109" t="s">
        <v>41</v>
      </c>
      <c r="D9" s="135" t="s">
        <v>126</v>
      </c>
      <c r="E9" s="80"/>
      <c r="F9" s="80"/>
      <c r="G9" s="80"/>
      <c r="H9" s="80"/>
      <c r="I9" s="80"/>
    </row>
    <row r="10" spans="1:9" ht="12.75">
      <c r="A10" s="81"/>
      <c r="B10" s="133">
        <v>6000</v>
      </c>
      <c r="C10" s="110" t="s">
        <v>153</v>
      </c>
      <c r="D10" s="135" t="s">
        <v>35</v>
      </c>
      <c r="E10" s="80"/>
      <c r="F10" s="80"/>
      <c r="G10" s="80"/>
      <c r="H10" s="80"/>
      <c r="I10" s="80"/>
    </row>
    <row r="11" spans="1:9" ht="12.75">
      <c r="A11" s="81"/>
      <c r="B11" s="133">
        <v>6020</v>
      </c>
      <c r="C11" s="109" t="s">
        <v>37</v>
      </c>
      <c r="D11" s="135" t="s">
        <v>35</v>
      </c>
      <c r="E11" s="80"/>
      <c r="F11" s="80"/>
      <c r="G11" s="80"/>
      <c r="H11" s="80"/>
      <c r="I11" s="80"/>
    </row>
    <row r="12" spans="1:9" ht="12.75">
      <c r="A12" s="81"/>
      <c r="B12" s="133">
        <v>6030</v>
      </c>
      <c r="C12" s="110" t="s">
        <v>138</v>
      </c>
      <c r="D12" s="135" t="s">
        <v>35</v>
      </c>
      <c r="E12" s="80"/>
      <c r="F12" s="80"/>
      <c r="G12" s="80"/>
      <c r="H12" s="80"/>
      <c r="I12" s="80"/>
    </row>
    <row r="13" spans="1:9" ht="12.75">
      <c r="A13" s="81"/>
      <c r="B13" s="133">
        <v>6040</v>
      </c>
      <c r="C13" s="109" t="s">
        <v>74</v>
      </c>
      <c r="D13" s="135" t="s">
        <v>35</v>
      </c>
      <c r="E13" s="80"/>
      <c r="F13" s="80"/>
      <c r="G13" s="80"/>
      <c r="H13" s="80"/>
      <c r="I13" s="80"/>
    </row>
    <row r="14" spans="1:9" ht="12.75">
      <c r="A14" s="81"/>
      <c r="B14" s="133">
        <v>6050</v>
      </c>
      <c r="C14" s="110" t="s">
        <v>38</v>
      </c>
      <c r="D14" s="135" t="s">
        <v>124</v>
      </c>
      <c r="E14" s="80"/>
      <c r="F14" s="80"/>
      <c r="G14" s="80"/>
      <c r="H14" s="80"/>
      <c r="I14" s="80"/>
    </row>
    <row r="15" spans="1:9" ht="12.75">
      <c r="A15" s="81"/>
      <c r="B15" s="133">
        <v>6100</v>
      </c>
      <c r="C15" s="109" t="s">
        <v>75</v>
      </c>
      <c r="D15" s="135" t="s">
        <v>45</v>
      </c>
      <c r="E15" s="80"/>
      <c r="F15" s="80"/>
      <c r="G15" s="80"/>
      <c r="H15" s="80"/>
      <c r="I15" s="80"/>
    </row>
    <row r="16" spans="1:9" ht="12.75">
      <c r="A16" s="81"/>
      <c r="B16" s="133">
        <v>6140</v>
      </c>
      <c r="C16" s="110" t="s">
        <v>125</v>
      </c>
      <c r="D16" s="135" t="s">
        <v>45</v>
      </c>
      <c r="E16" s="80"/>
      <c r="F16" s="80"/>
      <c r="G16" s="80"/>
      <c r="H16" s="80"/>
      <c r="I16" s="80"/>
    </row>
    <row r="17" spans="1:9" ht="12.75">
      <c r="A17" s="81"/>
      <c r="B17" s="133">
        <v>6150</v>
      </c>
      <c r="C17" s="109" t="s">
        <v>76</v>
      </c>
      <c r="D17" s="135" t="s">
        <v>45</v>
      </c>
      <c r="E17" s="80"/>
      <c r="F17" s="80"/>
      <c r="G17" s="80"/>
      <c r="H17" s="80"/>
      <c r="I17" s="80"/>
    </row>
    <row r="18" spans="1:9" ht="12.75">
      <c r="A18" s="81"/>
      <c r="B18" s="133">
        <v>6160</v>
      </c>
      <c r="C18" s="110" t="s">
        <v>39</v>
      </c>
      <c r="D18" s="135" t="s">
        <v>131</v>
      </c>
      <c r="E18" s="80"/>
      <c r="F18" s="80"/>
      <c r="G18" s="80"/>
      <c r="H18" s="80"/>
      <c r="I18" s="80"/>
    </row>
    <row r="19" spans="1:9" ht="12.75">
      <c r="A19" s="81"/>
      <c r="B19" s="133">
        <v>6200</v>
      </c>
      <c r="C19" s="109" t="s">
        <v>77</v>
      </c>
      <c r="D19" s="135" t="s">
        <v>129</v>
      </c>
      <c r="E19" s="80"/>
      <c r="F19" s="80"/>
      <c r="G19" s="80"/>
      <c r="H19" s="80"/>
      <c r="I19" s="80"/>
    </row>
    <row r="20" spans="1:9" ht="12.75">
      <c r="A20" s="81"/>
      <c r="B20" s="133">
        <v>6300</v>
      </c>
      <c r="C20" s="110" t="s">
        <v>9</v>
      </c>
      <c r="D20" s="135" t="s">
        <v>44</v>
      </c>
      <c r="E20" s="80"/>
      <c r="F20" s="80"/>
      <c r="G20" s="80"/>
      <c r="H20" s="80"/>
      <c r="I20" s="80"/>
    </row>
    <row r="21" spans="1:9" ht="12.75">
      <c r="A21" s="81"/>
      <c r="B21" s="133">
        <v>6400</v>
      </c>
      <c r="C21" s="109" t="s">
        <v>78</v>
      </c>
      <c r="D21" s="135" t="s">
        <v>130</v>
      </c>
      <c r="E21" s="80"/>
      <c r="F21" s="80"/>
      <c r="G21" s="80"/>
      <c r="H21" s="80"/>
      <c r="I21" s="80"/>
    </row>
    <row r="22" spans="1:9" ht="12.75">
      <c r="A22" s="81"/>
      <c r="B22" s="133">
        <v>6420</v>
      </c>
      <c r="C22" s="110" t="s">
        <v>79</v>
      </c>
      <c r="D22" s="135" t="s">
        <v>45</v>
      </c>
      <c r="E22" s="80"/>
      <c r="F22" s="80"/>
      <c r="G22" s="80"/>
      <c r="H22" s="80"/>
      <c r="I22" s="80"/>
    </row>
    <row r="23" spans="1:9" ht="12.75">
      <c r="A23" s="81"/>
      <c r="B23" s="133">
        <v>6440</v>
      </c>
      <c r="C23" s="109" t="s">
        <v>80</v>
      </c>
      <c r="D23" s="135" t="s">
        <v>45</v>
      </c>
      <c r="E23" s="80"/>
      <c r="F23" s="80"/>
      <c r="G23" s="80"/>
      <c r="H23" s="80"/>
      <c r="I23" s="80"/>
    </row>
    <row r="24" spans="1:9" ht="12.75">
      <c r="A24" s="81"/>
      <c r="B24" s="133">
        <v>6490</v>
      </c>
      <c r="C24" s="110" t="s">
        <v>81</v>
      </c>
      <c r="D24" s="135" t="s">
        <v>45</v>
      </c>
      <c r="E24" s="80"/>
      <c r="F24" s="80"/>
      <c r="G24" s="80"/>
      <c r="H24" s="80"/>
      <c r="I24" s="80"/>
    </row>
    <row r="25" spans="1:9" ht="12.75">
      <c r="A25" s="81"/>
      <c r="B25" s="133">
        <v>6495</v>
      </c>
      <c r="C25" s="109" t="s">
        <v>82</v>
      </c>
      <c r="D25" s="135" t="s">
        <v>45</v>
      </c>
      <c r="E25" s="80"/>
      <c r="F25" s="80"/>
      <c r="G25" s="80"/>
      <c r="H25" s="80"/>
      <c r="I25" s="80"/>
    </row>
    <row r="26" spans="1:9" ht="12.75">
      <c r="A26" s="81"/>
      <c r="B26" s="133">
        <v>6600</v>
      </c>
      <c r="C26" s="110" t="s">
        <v>83</v>
      </c>
      <c r="D26" s="135" t="s">
        <v>130</v>
      </c>
      <c r="E26" s="80"/>
      <c r="F26" s="80"/>
      <c r="G26" s="80"/>
      <c r="H26" s="80"/>
      <c r="I26" s="80"/>
    </row>
    <row r="27" spans="1:9" ht="12.75">
      <c r="A27" s="81"/>
      <c r="B27" s="133">
        <v>6700</v>
      </c>
      <c r="C27" s="109" t="s">
        <v>84</v>
      </c>
      <c r="D27" s="135" t="s">
        <v>45</v>
      </c>
      <c r="E27" s="80"/>
      <c r="F27" s="80"/>
      <c r="G27" s="80"/>
      <c r="H27" s="80"/>
      <c r="I27" s="80"/>
    </row>
    <row r="28" spans="1:9" ht="12.75">
      <c r="A28" s="81"/>
      <c r="B28" s="133">
        <v>6710</v>
      </c>
      <c r="C28" s="110" t="s">
        <v>85</v>
      </c>
      <c r="D28" s="135" t="s">
        <v>45</v>
      </c>
      <c r="E28" s="80"/>
      <c r="F28" s="80"/>
      <c r="G28" s="80"/>
      <c r="H28" s="80"/>
      <c r="I28" s="80"/>
    </row>
    <row r="29" spans="1:9" ht="12.75">
      <c r="A29" s="81"/>
      <c r="B29" s="133">
        <v>6730</v>
      </c>
      <c r="C29" s="109" t="s">
        <v>86</v>
      </c>
      <c r="D29" s="135" t="s">
        <v>45</v>
      </c>
      <c r="E29" s="80"/>
      <c r="F29" s="80"/>
      <c r="G29" s="80"/>
      <c r="H29" s="80"/>
      <c r="I29" s="80"/>
    </row>
    <row r="30" spans="1:9" ht="12.75">
      <c r="A30" s="81"/>
      <c r="B30" s="133">
        <v>6750</v>
      </c>
      <c r="C30" s="110" t="s">
        <v>87</v>
      </c>
      <c r="D30" s="135" t="s">
        <v>45</v>
      </c>
      <c r="E30" s="80"/>
      <c r="F30" s="80"/>
      <c r="G30" s="80"/>
      <c r="H30" s="80"/>
      <c r="I30" s="80"/>
    </row>
    <row r="31" spans="1:9" ht="12.75">
      <c r="A31" s="81"/>
      <c r="B31" s="133">
        <v>6770</v>
      </c>
      <c r="C31" s="109" t="s">
        <v>88</v>
      </c>
      <c r="D31" s="135" t="s">
        <v>45</v>
      </c>
      <c r="E31" s="80"/>
      <c r="F31" s="80"/>
      <c r="G31" s="80"/>
      <c r="H31" s="80"/>
      <c r="I31" s="80"/>
    </row>
    <row r="32" spans="1:9" ht="12.75">
      <c r="A32" s="81"/>
      <c r="B32" s="133">
        <v>6800</v>
      </c>
      <c r="C32" s="110" t="s">
        <v>89</v>
      </c>
      <c r="D32" s="135" t="s">
        <v>35</v>
      </c>
      <c r="E32" s="80"/>
      <c r="F32" s="80"/>
      <c r="G32" s="80"/>
      <c r="H32" s="80"/>
      <c r="I32" s="80"/>
    </row>
    <row r="33" spans="1:9" ht="12.75">
      <c r="A33" s="81"/>
      <c r="B33" s="133">
        <v>6810</v>
      </c>
      <c r="C33" s="109" t="s">
        <v>90</v>
      </c>
      <c r="D33" s="135" t="s">
        <v>45</v>
      </c>
      <c r="E33" s="80"/>
      <c r="F33" s="80"/>
      <c r="G33" s="80"/>
      <c r="H33" s="80"/>
      <c r="I33" s="80"/>
    </row>
    <row r="34" spans="1:9" ht="12.75">
      <c r="A34" s="81"/>
      <c r="B34" s="133">
        <v>6820</v>
      </c>
      <c r="C34" s="110" t="s">
        <v>91</v>
      </c>
      <c r="D34" s="135" t="s">
        <v>132</v>
      </c>
      <c r="E34" s="80"/>
      <c r="F34" s="80"/>
      <c r="G34" s="80"/>
      <c r="H34" s="80"/>
      <c r="I34" s="80"/>
    </row>
    <row r="35" spans="1:9" ht="12.75">
      <c r="A35" s="81"/>
      <c r="B35" s="133">
        <v>6830</v>
      </c>
      <c r="C35" s="109" t="s">
        <v>139</v>
      </c>
      <c r="D35" s="135" t="s">
        <v>132</v>
      </c>
      <c r="E35" s="80"/>
      <c r="F35" s="80"/>
      <c r="G35" s="80"/>
      <c r="H35" s="80"/>
      <c r="I35" s="80"/>
    </row>
    <row r="36" spans="1:9" ht="12.75">
      <c r="A36" s="81"/>
      <c r="B36" s="133">
        <v>6850</v>
      </c>
      <c r="C36" s="110" t="s">
        <v>92</v>
      </c>
      <c r="D36" s="135" t="s">
        <v>133</v>
      </c>
      <c r="E36" s="80"/>
      <c r="F36" s="80"/>
      <c r="G36" s="80"/>
      <c r="H36" s="80"/>
      <c r="I36" s="80"/>
    </row>
    <row r="37" spans="1:9" ht="12.75">
      <c r="A37" s="81"/>
      <c r="B37" s="133">
        <v>6860</v>
      </c>
      <c r="C37" s="109" t="s">
        <v>93</v>
      </c>
      <c r="D37" s="135" t="s">
        <v>133</v>
      </c>
      <c r="E37" s="80"/>
      <c r="F37" s="80"/>
      <c r="G37" s="80"/>
      <c r="H37" s="80"/>
      <c r="I37" s="80"/>
    </row>
    <row r="38" spans="1:9" ht="12.75">
      <c r="A38" s="81"/>
      <c r="B38" s="133">
        <v>6870</v>
      </c>
      <c r="C38" s="110" t="s">
        <v>94</v>
      </c>
      <c r="D38" s="135" t="s">
        <v>131</v>
      </c>
      <c r="E38" s="80"/>
      <c r="F38" s="80"/>
      <c r="G38" s="80"/>
      <c r="H38" s="80"/>
      <c r="I38" s="80"/>
    </row>
    <row r="39" spans="1:9" ht="12.75">
      <c r="A39" s="81"/>
      <c r="B39" s="133">
        <v>6880</v>
      </c>
      <c r="C39" s="109" t="s">
        <v>95</v>
      </c>
      <c r="D39" s="135" t="s">
        <v>132</v>
      </c>
      <c r="E39" s="80"/>
      <c r="F39" s="80"/>
      <c r="G39" s="80"/>
      <c r="H39" s="80"/>
      <c r="I39" s="80"/>
    </row>
    <row r="40" spans="1:9" ht="12.75">
      <c r="A40" s="81"/>
      <c r="B40" s="133">
        <v>6900</v>
      </c>
      <c r="C40" s="110" t="s">
        <v>96</v>
      </c>
      <c r="D40" s="135" t="s">
        <v>131</v>
      </c>
      <c r="E40" s="80"/>
      <c r="F40" s="80"/>
      <c r="G40" s="80"/>
      <c r="H40" s="80"/>
      <c r="I40" s="80"/>
    </row>
    <row r="41" spans="1:9" ht="12.75">
      <c r="A41" s="81"/>
      <c r="B41" s="133">
        <v>6920</v>
      </c>
      <c r="C41" s="109" t="s">
        <v>97</v>
      </c>
      <c r="D41" s="135" t="s">
        <v>132</v>
      </c>
      <c r="E41" s="80"/>
      <c r="F41" s="80"/>
      <c r="G41" s="80"/>
      <c r="H41" s="80"/>
      <c r="I41" s="80"/>
    </row>
    <row r="42" spans="1:9" ht="12.75">
      <c r="A42" s="81"/>
      <c r="B42" s="133">
        <v>6930</v>
      </c>
      <c r="C42" s="110" t="s">
        <v>98</v>
      </c>
      <c r="D42" s="135" t="s">
        <v>45</v>
      </c>
      <c r="E42" s="80"/>
      <c r="F42" s="80"/>
      <c r="G42" s="80"/>
      <c r="H42" s="80"/>
      <c r="I42" s="80"/>
    </row>
    <row r="43" spans="1:9" ht="12.75">
      <c r="A43" s="81"/>
      <c r="B43" s="133">
        <v>6940</v>
      </c>
      <c r="C43" s="109" t="s">
        <v>99</v>
      </c>
      <c r="D43" s="135" t="s">
        <v>45</v>
      </c>
      <c r="E43" s="80"/>
      <c r="F43" s="80"/>
      <c r="G43" s="80"/>
      <c r="H43" s="80"/>
      <c r="I43" s="80"/>
    </row>
    <row r="44" spans="1:9" ht="12.75">
      <c r="A44" s="81"/>
      <c r="B44" s="133">
        <v>6950</v>
      </c>
      <c r="C44" s="111" t="s">
        <v>100</v>
      </c>
      <c r="D44" s="135" t="s">
        <v>45</v>
      </c>
      <c r="E44" s="80"/>
      <c r="F44" s="80"/>
      <c r="G44" s="80"/>
      <c r="H44" s="80"/>
      <c r="I44" s="80"/>
    </row>
    <row r="45" spans="1:9" ht="12.75">
      <c r="A45" s="81"/>
      <c r="B45" s="133">
        <v>6960</v>
      </c>
      <c r="C45" s="109" t="s">
        <v>101</v>
      </c>
      <c r="D45" s="135" t="s">
        <v>45</v>
      </c>
      <c r="E45" s="80"/>
      <c r="F45" s="80"/>
      <c r="G45" s="80"/>
      <c r="H45" s="80"/>
      <c r="I45" s="80"/>
    </row>
    <row r="46" spans="1:9" ht="12.75">
      <c r="A46" s="81"/>
      <c r="B46" s="133">
        <v>6990</v>
      </c>
      <c r="C46" s="110" t="s">
        <v>134</v>
      </c>
      <c r="D46" s="135" t="s">
        <v>45</v>
      </c>
      <c r="E46" s="80"/>
      <c r="F46" s="80"/>
      <c r="G46" s="80"/>
      <c r="H46" s="80"/>
      <c r="I46" s="80"/>
    </row>
    <row r="47" spans="1:9" ht="12.75">
      <c r="A47" s="81"/>
      <c r="B47" s="133">
        <v>7000</v>
      </c>
      <c r="C47" s="109" t="s">
        <v>102</v>
      </c>
      <c r="D47" s="135" t="s">
        <v>45</v>
      </c>
      <c r="E47" s="80"/>
      <c r="F47" s="80"/>
      <c r="G47" s="80"/>
      <c r="H47" s="80"/>
      <c r="I47" s="80"/>
    </row>
    <row r="48" spans="1:9" ht="12.75">
      <c r="A48" s="81"/>
      <c r="B48" s="133">
        <v>7010</v>
      </c>
      <c r="C48" s="110" t="s">
        <v>103</v>
      </c>
      <c r="D48" s="135" t="s">
        <v>45</v>
      </c>
      <c r="E48" s="80"/>
      <c r="F48" s="80"/>
      <c r="G48" s="80"/>
      <c r="H48" s="80"/>
      <c r="I48" s="80"/>
    </row>
    <row r="49" spans="1:9" ht="12.75">
      <c r="A49" s="81"/>
      <c r="B49" s="133">
        <v>7020</v>
      </c>
      <c r="C49" s="109" t="s">
        <v>104</v>
      </c>
      <c r="D49" s="135" t="s">
        <v>45</v>
      </c>
      <c r="E49" s="80"/>
      <c r="F49" s="80"/>
      <c r="G49" s="80"/>
      <c r="H49" s="80"/>
      <c r="I49" s="80"/>
    </row>
    <row r="50" spans="1:9" ht="12.75">
      <c r="A50" s="81"/>
      <c r="B50" s="133">
        <v>7030</v>
      </c>
      <c r="C50" s="110" t="s">
        <v>105</v>
      </c>
      <c r="D50" s="135" t="s">
        <v>135</v>
      </c>
      <c r="E50" s="80"/>
      <c r="F50" s="80"/>
      <c r="G50" s="80"/>
      <c r="H50" s="80"/>
      <c r="I50" s="80"/>
    </row>
    <row r="51" spans="1:9" ht="12.75">
      <c r="A51" s="81"/>
      <c r="B51" s="133">
        <v>7070</v>
      </c>
      <c r="C51" s="109" t="s">
        <v>106</v>
      </c>
      <c r="D51" s="135" t="s">
        <v>136</v>
      </c>
      <c r="E51" s="80"/>
      <c r="F51" s="80"/>
      <c r="G51" s="80"/>
      <c r="H51" s="80"/>
      <c r="I51" s="80"/>
    </row>
    <row r="52" spans="1:9" ht="12.75">
      <c r="A52" s="81"/>
      <c r="B52" s="133">
        <v>7090</v>
      </c>
      <c r="C52" s="110" t="s">
        <v>107</v>
      </c>
      <c r="D52" s="135" t="s">
        <v>135</v>
      </c>
      <c r="E52" s="80"/>
      <c r="F52" s="80"/>
      <c r="G52" s="80"/>
      <c r="H52" s="80"/>
      <c r="I52" s="80"/>
    </row>
    <row r="53" spans="1:9" ht="12.75">
      <c r="A53" s="81"/>
      <c r="B53" s="133">
        <v>7400</v>
      </c>
      <c r="C53" s="109" t="s">
        <v>108</v>
      </c>
      <c r="D53" s="135" t="s">
        <v>45</v>
      </c>
      <c r="E53" s="80"/>
      <c r="F53" s="80"/>
      <c r="G53" s="80"/>
      <c r="H53" s="80"/>
      <c r="I53" s="80"/>
    </row>
    <row r="54" spans="1:9" ht="12.75">
      <c r="A54" s="81"/>
      <c r="B54" s="133">
        <v>7460</v>
      </c>
      <c r="C54" s="110" t="s">
        <v>109</v>
      </c>
      <c r="D54" s="135" t="s">
        <v>45</v>
      </c>
      <c r="E54" s="80"/>
      <c r="F54" s="80"/>
      <c r="G54" s="80"/>
      <c r="H54" s="80"/>
      <c r="I54" s="80"/>
    </row>
    <row r="55" spans="1:9" ht="12.75">
      <c r="A55" s="81"/>
      <c r="B55" s="133">
        <v>7510</v>
      </c>
      <c r="C55" s="109" t="s">
        <v>110</v>
      </c>
      <c r="D55" s="135" t="s">
        <v>45</v>
      </c>
      <c r="E55" s="80"/>
      <c r="F55" s="80"/>
      <c r="G55" s="80"/>
      <c r="H55" s="80"/>
      <c r="I55" s="80"/>
    </row>
    <row r="56" spans="1:9" ht="12.75">
      <c r="A56" s="81"/>
      <c r="B56" s="133">
        <v>7530</v>
      </c>
      <c r="C56" s="110" t="s">
        <v>111</v>
      </c>
      <c r="D56" s="135" t="s">
        <v>45</v>
      </c>
      <c r="E56" s="80"/>
      <c r="F56" s="80"/>
      <c r="G56" s="80"/>
      <c r="H56" s="80"/>
      <c r="I56" s="80"/>
    </row>
    <row r="57" spans="1:9" ht="12.75">
      <c r="A57" s="81"/>
      <c r="B57" s="133">
        <v>7590</v>
      </c>
      <c r="C57" s="109" t="s">
        <v>112</v>
      </c>
      <c r="D57" s="135" t="s">
        <v>45</v>
      </c>
      <c r="E57" s="80"/>
      <c r="F57" s="80"/>
      <c r="G57" s="80"/>
      <c r="H57" s="80"/>
      <c r="I57" s="80"/>
    </row>
    <row r="58" spans="1:9" ht="12.75">
      <c r="A58" s="81"/>
      <c r="B58" s="133">
        <v>7600</v>
      </c>
      <c r="C58" s="110" t="s">
        <v>113</v>
      </c>
      <c r="D58" s="135" t="s">
        <v>45</v>
      </c>
      <c r="E58" s="80"/>
      <c r="F58" s="80"/>
      <c r="G58" s="80"/>
      <c r="H58" s="80"/>
      <c r="I58" s="80"/>
    </row>
    <row r="59" spans="1:9" ht="12.75">
      <c r="A59" s="81"/>
      <c r="B59" s="133">
        <v>7710</v>
      </c>
      <c r="C59" s="109" t="s">
        <v>114</v>
      </c>
      <c r="D59" s="135" t="s">
        <v>135</v>
      </c>
      <c r="E59" s="80"/>
      <c r="F59" s="80"/>
      <c r="G59" s="80"/>
      <c r="H59" s="80"/>
      <c r="I59" s="80"/>
    </row>
    <row r="60" spans="1:9" ht="13.5" thickBot="1">
      <c r="A60" s="81"/>
      <c r="B60" s="134">
        <v>7720</v>
      </c>
      <c r="C60" s="112" t="s">
        <v>115</v>
      </c>
      <c r="D60" s="136" t="s">
        <v>135</v>
      </c>
      <c r="E60" s="80"/>
      <c r="F60" s="80"/>
      <c r="G60" s="80"/>
      <c r="H60" s="80"/>
      <c r="I60" s="80"/>
    </row>
    <row r="61" spans="1:9" ht="12.75">
      <c r="A61" s="80"/>
      <c r="B61" s="80"/>
      <c r="C61" s="80"/>
      <c r="D61" s="80"/>
      <c r="E61" s="80"/>
      <c r="F61" s="80"/>
      <c r="G61" s="80"/>
      <c r="H61" s="80"/>
      <c r="I61" s="80"/>
    </row>
    <row r="62" spans="1:9" ht="12.75">
      <c r="A62" s="80"/>
      <c r="B62" s="80"/>
      <c r="C62" s="80"/>
      <c r="D62" s="80"/>
      <c r="E62" s="80"/>
      <c r="F62" s="80"/>
      <c r="G62" s="80"/>
      <c r="H62" s="80"/>
      <c r="I62" s="80"/>
    </row>
    <row r="63" spans="1:9" ht="12.75">
      <c r="A63" s="80"/>
      <c r="B63" s="80"/>
      <c r="C63" s="80"/>
      <c r="D63" s="80"/>
      <c r="E63" s="80"/>
      <c r="F63" s="80"/>
      <c r="G63" s="80"/>
      <c r="H63" s="80"/>
      <c r="I63" s="80"/>
    </row>
    <row r="64" spans="1:9" ht="12.75">
      <c r="A64" s="80"/>
      <c r="B64" s="80"/>
      <c r="C64" s="80"/>
      <c r="D64" s="80"/>
      <c r="E64" s="80"/>
      <c r="F64" s="80"/>
      <c r="G64" s="80"/>
      <c r="H64" s="80"/>
      <c r="I64" s="80"/>
    </row>
    <row r="65" spans="1:9" ht="12.75">
      <c r="A65" s="80"/>
      <c r="B65" s="80"/>
      <c r="C65" s="80"/>
      <c r="D65" s="80"/>
      <c r="E65" s="80"/>
      <c r="F65" s="80"/>
      <c r="G65" s="80"/>
      <c r="H65" s="80"/>
      <c r="I65" s="80"/>
    </row>
    <row r="66" spans="1:9" ht="12.75">
      <c r="A66" s="80"/>
      <c r="B66" s="80"/>
      <c r="C66" s="80"/>
      <c r="D66" s="80"/>
      <c r="E66" s="80"/>
      <c r="F66" s="80"/>
      <c r="G66" s="80"/>
      <c r="H66" s="80"/>
      <c r="I66" s="80"/>
    </row>
    <row r="67" spans="1:9" ht="12.75">
      <c r="A67" s="80"/>
      <c r="B67" s="80"/>
      <c r="C67" s="80"/>
      <c r="D67" s="80"/>
      <c r="E67" s="80"/>
      <c r="F67" s="80"/>
      <c r="G67" s="80"/>
      <c r="H67" s="80"/>
      <c r="I67" s="80"/>
    </row>
    <row r="68" spans="1:9" ht="12.75">
      <c r="A68" s="83"/>
      <c r="B68" s="83"/>
      <c r="C68" s="83"/>
      <c r="D68" s="83"/>
      <c r="E68" s="83"/>
      <c r="F68" s="83"/>
      <c r="G68" s="83"/>
      <c r="H68" s="83"/>
      <c r="I68" s="83"/>
    </row>
    <row r="69" spans="1:9" ht="12.75">
      <c r="A69" s="83"/>
      <c r="B69" s="83"/>
      <c r="C69" s="83"/>
      <c r="D69" s="83"/>
      <c r="E69" s="83"/>
      <c r="F69" s="83"/>
      <c r="G69" s="83"/>
      <c r="H69" s="83"/>
      <c r="I69" s="83"/>
    </row>
    <row r="70" spans="1:9" ht="12.75">
      <c r="A70" s="83"/>
      <c r="B70" s="83"/>
      <c r="C70" s="83"/>
      <c r="D70" s="83"/>
      <c r="E70" s="83"/>
      <c r="F70" s="83"/>
      <c r="G70" s="83"/>
      <c r="H70" s="83"/>
      <c r="I70" s="83"/>
    </row>
    <row r="71" spans="1:9" ht="12.75">
      <c r="A71" s="83"/>
      <c r="B71" s="83"/>
      <c r="C71" s="83"/>
      <c r="D71" s="83"/>
      <c r="E71" s="83"/>
      <c r="F71" s="83"/>
      <c r="G71" s="83"/>
      <c r="H71" s="83"/>
      <c r="I71" s="83"/>
    </row>
    <row r="72" spans="1:9" ht="12.75">
      <c r="A72" s="83"/>
      <c r="B72" s="83"/>
      <c r="C72" s="83"/>
      <c r="D72" s="83"/>
      <c r="E72" s="83"/>
      <c r="F72" s="83"/>
      <c r="G72" s="83"/>
      <c r="H72" s="83"/>
      <c r="I72" s="83"/>
    </row>
    <row r="73" spans="1:9" ht="12.75">
      <c r="A73" s="83"/>
      <c r="B73" s="83"/>
      <c r="C73" s="83"/>
      <c r="D73" s="83"/>
      <c r="E73" s="83"/>
      <c r="F73" s="83"/>
      <c r="G73" s="83"/>
      <c r="H73" s="83"/>
      <c r="I73" s="83"/>
    </row>
    <row r="74" spans="1:9" ht="12.75">
      <c r="A74" s="83"/>
      <c r="B74" s="83"/>
      <c r="C74" s="83"/>
      <c r="D74" s="83"/>
      <c r="E74" s="83"/>
      <c r="F74" s="83"/>
      <c r="G74" s="83"/>
      <c r="H74" s="83"/>
      <c r="I74" s="83"/>
    </row>
    <row r="75" spans="1:9" ht="12.75">
      <c r="A75" s="83"/>
      <c r="B75" s="83"/>
      <c r="C75" s="83"/>
      <c r="D75" s="83"/>
      <c r="E75" s="83"/>
      <c r="F75" s="83"/>
      <c r="G75" s="83"/>
      <c r="H75" s="83"/>
      <c r="I75" s="83"/>
    </row>
    <row r="76" spans="1:9" ht="12.75">
      <c r="A76" s="83"/>
      <c r="B76" s="83"/>
      <c r="C76" s="83"/>
      <c r="D76" s="83"/>
      <c r="E76" s="83"/>
      <c r="F76" s="83"/>
      <c r="G76" s="83"/>
      <c r="H76" s="83"/>
      <c r="I76" s="83"/>
    </row>
    <row r="77" spans="1:9" ht="12.75">
      <c r="A77" s="83"/>
      <c r="B77" s="83"/>
      <c r="C77" s="83"/>
      <c r="D77" s="83"/>
      <c r="E77" s="83"/>
      <c r="F77" s="83"/>
      <c r="G77" s="83"/>
      <c r="H77" s="83"/>
      <c r="I77" s="83"/>
    </row>
    <row r="78" spans="1:9" ht="12.75">
      <c r="A78" s="83"/>
      <c r="B78" s="83"/>
      <c r="C78" s="83"/>
      <c r="D78" s="83"/>
      <c r="E78" s="83"/>
      <c r="F78" s="83"/>
      <c r="G78" s="83"/>
      <c r="H78" s="83"/>
      <c r="I78" s="83"/>
    </row>
    <row r="79" spans="1:9" ht="12.75">
      <c r="A79" s="83"/>
      <c r="B79" s="83"/>
      <c r="C79" s="83"/>
      <c r="D79" s="83"/>
      <c r="E79" s="83"/>
      <c r="F79" s="83"/>
      <c r="G79" s="83"/>
      <c r="H79" s="83"/>
      <c r="I79" s="83"/>
    </row>
    <row r="80" spans="1:9" ht="12.75">
      <c r="A80" s="83"/>
      <c r="B80" s="83"/>
      <c r="C80" s="83"/>
      <c r="D80" s="83"/>
      <c r="E80" s="83"/>
      <c r="F80" s="83"/>
      <c r="G80" s="83"/>
      <c r="H80" s="83"/>
      <c r="I80" s="83"/>
    </row>
    <row r="81" spans="1:9" ht="12.75">
      <c r="A81" s="83"/>
      <c r="B81" s="83"/>
      <c r="C81" s="83"/>
      <c r="D81" s="83"/>
      <c r="E81" s="83"/>
      <c r="F81" s="83"/>
      <c r="G81" s="83"/>
      <c r="H81" s="83"/>
      <c r="I81" s="83"/>
    </row>
    <row r="82" spans="1:9" ht="12.75">
      <c r="A82" s="83"/>
      <c r="B82" s="83"/>
      <c r="C82" s="83"/>
      <c r="D82" s="83"/>
      <c r="E82" s="83"/>
      <c r="F82" s="83"/>
      <c r="G82" s="83"/>
      <c r="H82" s="83"/>
      <c r="I82" s="83"/>
    </row>
    <row r="83" spans="1:9" ht="12.75">
      <c r="A83" s="83"/>
      <c r="B83" s="83"/>
      <c r="C83" s="83"/>
      <c r="D83" s="83"/>
      <c r="E83" s="83"/>
      <c r="F83" s="83"/>
      <c r="G83" s="83"/>
      <c r="H83" s="83"/>
      <c r="I83" s="83"/>
    </row>
    <row r="84" spans="1:9" ht="12.75">
      <c r="A84" s="83"/>
      <c r="B84" s="83"/>
      <c r="C84" s="83"/>
      <c r="D84" s="83"/>
      <c r="E84" s="83"/>
      <c r="F84" s="83"/>
      <c r="G84" s="83"/>
      <c r="H84" s="83"/>
      <c r="I84" s="83"/>
    </row>
    <row r="85" spans="1:9" ht="12.75">
      <c r="A85" s="83"/>
      <c r="B85" s="83"/>
      <c r="C85" s="83"/>
      <c r="D85" s="83"/>
      <c r="E85" s="83"/>
      <c r="F85" s="83"/>
      <c r="G85" s="83"/>
      <c r="H85" s="83"/>
      <c r="I85" s="83"/>
    </row>
    <row r="86" spans="1:9" ht="12.75">
      <c r="A86" s="83"/>
      <c r="B86" s="83"/>
      <c r="C86" s="83"/>
      <c r="D86" s="83"/>
      <c r="E86" s="83"/>
      <c r="F86" s="83"/>
      <c r="G86" s="83"/>
      <c r="H86" s="83"/>
      <c r="I86" s="83"/>
    </row>
    <row r="87" spans="1:9" ht="12.75">
      <c r="A87" s="83"/>
      <c r="B87" s="83"/>
      <c r="C87" s="83"/>
      <c r="D87" s="83"/>
      <c r="E87" s="83"/>
      <c r="F87" s="83"/>
      <c r="G87" s="83"/>
      <c r="H87" s="83"/>
      <c r="I87" s="83"/>
    </row>
    <row r="88" spans="1:9" ht="12.75">
      <c r="A88" s="83"/>
      <c r="B88" s="83"/>
      <c r="C88" s="83"/>
      <c r="D88" s="83"/>
      <c r="E88" s="83"/>
      <c r="F88" s="83"/>
      <c r="G88" s="83"/>
      <c r="H88" s="83"/>
      <c r="I88" s="83"/>
    </row>
    <row r="89" spans="1:9" ht="12.75">
      <c r="A89" s="83"/>
      <c r="B89" s="83"/>
      <c r="C89" s="83"/>
      <c r="D89" s="83"/>
      <c r="E89" s="83"/>
      <c r="F89" s="83"/>
      <c r="G89" s="83"/>
      <c r="H89" s="83"/>
      <c r="I89" s="83"/>
    </row>
    <row r="90" spans="1:9" ht="12.75">
      <c r="A90" s="83"/>
      <c r="B90" s="83"/>
      <c r="C90" s="83"/>
      <c r="D90" s="83"/>
      <c r="E90" s="83"/>
      <c r="F90" s="83"/>
      <c r="G90" s="83"/>
      <c r="H90" s="83"/>
      <c r="I90" s="83"/>
    </row>
    <row r="91" spans="1:9" ht="12.75">
      <c r="A91" s="83"/>
      <c r="B91" s="83"/>
      <c r="C91" s="83"/>
      <c r="D91" s="83"/>
      <c r="E91" s="83"/>
      <c r="F91" s="83"/>
      <c r="G91" s="83"/>
      <c r="H91" s="83"/>
      <c r="I91" s="83"/>
    </row>
    <row r="92" spans="1:9" ht="12.75">
      <c r="A92" s="83"/>
      <c r="B92" s="83"/>
      <c r="C92" s="83"/>
      <c r="D92" s="83"/>
      <c r="E92" s="83"/>
      <c r="F92" s="83"/>
      <c r="G92" s="83"/>
      <c r="H92" s="83"/>
      <c r="I92" s="83"/>
    </row>
    <row r="93" spans="1:9" ht="12.75">
      <c r="A93" s="83"/>
      <c r="B93" s="83"/>
      <c r="C93" s="83"/>
      <c r="D93" s="83"/>
      <c r="E93" s="83"/>
      <c r="F93" s="83"/>
      <c r="G93" s="83"/>
      <c r="H93" s="83"/>
      <c r="I93" s="83"/>
    </row>
    <row r="94" spans="1:9" ht="12.75">
      <c r="A94" s="83"/>
      <c r="B94" s="83"/>
      <c r="C94" s="83"/>
      <c r="D94" s="83"/>
      <c r="E94" s="83"/>
      <c r="F94" s="83"/>
      <c r="G94" s="83"/>
      <c r="H94" s="83"/>
      <c r="I94" s="83"/>
    </row>
    <row r="95" spans="1:9" ht="12.75">
      <c r="A95" s="83"/>
      <c r="B95" s="83"/>
      <c r="C95" s="83"/>
      <c r="D95" s="83"/>
      <c r="E95" s="83"/>
      <c r="F95" s="83"/>
      <c r="G95" s="83"/>
      <c r="H95" s="83"/>
      <c r="I95" s="83"/>
    </row>
    <row r="96" spans="1:9" ht="12.75">
      <c r="A96" s="83"/>
      <c r="B96" s="83"/>
      <c r="C96" s="83"/>
      <c r="D96" s="83"/>
      <c r="E96" s="83"/>
      <c r="F96" s="83"/>
      <c r="G96" s="83"/>
      <c r="H96" s="83"/>
      <c r="I96" s="83"/>
    </row>
    <row r="97" spans="1:9" ht="12.75">
      <c r="A97" s="83"/>
      <c r="B97" s="83"/>
      <c r="C97" s="83"/>
      <c r="D97" s="83"/>
      <c r="E97" s="83"/>
      <c r="F97" s="83"/>
      <c r="G97" s="83"/>
      <c r="H97" s="83"/>
      <c r="I97" s="83"/>
    </row>
    <row r="98" spans="1:9" ht="12.75">
      <c r="A98" s="83"/>
      <c r="B98" s="83"/>
      <c r="C98" s="83"/>
      <c r="D98" s="83"/>
      <c r="E98" s="83"/>
      <c r="F98" s="83"/>
      <c r="G98" s="83"/>
      <c r="H98" s="83"/>
      <c r="I98" s="83"/>
    </row>
    <row r="99" spans="1:9" ht="12.75">
      <c r="A99" s="83"/>
      <c r="B99" s="83"/>
      <c r="C99" s="83"/>
      <c r="D99" s="83"/>
      <c r="E99" s="83"/>
      <c r="F99" s="83"/>
      <c r="G99" s="83"/>
      <c r="H99" s="83"/>
      <c r="I99" s="83"/>
    </row>
    <row r="100" spans="1:9" ht="12.75">
      <c r="A100" s="83"/>
      <c r="B100" s="83"/>
      <c r="C100" s="83"/>
      <c r="D100" s="83"/>
      <c r="E100" s="83"/>
      <c r="F100" s="83"/>
      <c r="G100" s="83"/>
      <c r="H100" s="83"/>
      <c r="I100" s="83"/>
    </row>
    <row r="101" spans="1:9" ht="12.75">
      <c r="A101" s="83"/>
      <c r="B101" s="83"/>
      <c r="C101" s="83"/>
      <c r="D101" s="83"/>
      <c r="E101" s="83"/>
      <c r="F101" s="83"/>
      <c r="G101" s="83"/>
      <c r="H101" s="83"/>
      <c r="I101" s="83"/>
    </row>
    <row r="102" spans="1:9" ht="12.75">
      <c r="A102" s="83"/>
      <c r="B102" s="83"/>
      <c r="C102" s="83"/>
      <c r="D102" s="83"/>
      <c r="E102" s="83"/>
      <c r="F102" s="83"/>
      <c r="G102" s="83"/>
      <c r="H102" s="83"/>
      <c r="I102" s="83"/>
    </row>
    <row r="103" spans="1:9" ht="12.75">
      <c r="A103" s="83"/>
      <c r="B103" s="83"/>
      <c r="C103" s="83"/>
      <c r="D103" s="83"/>
      <c r="E103" s="83"/>
      <c r="F103" s="83"/>
      <c r="G103" s="83"/>
      <c r="H103" s="83"/>
      <c r="I103" s="83"/>
    </row>
    <row r="104" spans="1:9" ht="12.75">
      <c r="A104" s="83"/>
      <c r="B104" s="83"/>
      <c r="C104" s="83"/>
      <c r="D104" s="83"/>
      <c r="E104" s="83"/>
      <c r="F104" s="83"/>
      <c r="G104" s="83"/>
      <c r="H104" s="83"/>
      <c r="I104" s="83"/>
    </row>
    <row r="105" spans="1:9" ht="12.75">
      <c r="A105" s="83"/>
      <c r="B105" s="83"/>
      <c r="C105" s="83"/>
      <c r="D105" s="83"/>
      <c r="E105" s="83"/>
      <c r="F105" s="83"/>
      <c r="G105" s="83"/>
      <c r="H105" s="83"/>
      <c r="I105" s="83"/>
    </row>
    <row r="106" spans="1:9" ht="12.75">
      <c r="A106" s="83"/>
      <c r="B106" s="83"/>
      <c r="C106" s="83"/>
      <c r="D106" s="83"/>
      <c r="E106" s="83"/>
      <c r="F106" s="83"/>
      <c r="G106" s="83"/>
      <c r="H106" s="83"/>
      <c r="I106" s="83"/>
    </row>
    <row r="107" spans="1:9" ht="12.75">
      <c r="A107" s="83"/>
      <c r="B107" s="83"/>
      <c r="C107" s="83"/>
      <c r="D107" s="83"/>
      <c r="E107" s="83"/>
      <c r="F107" s="83"/>
      <c r="G107" s="83"/>
      <c r="H107" s="83"/>
      <c r="I107" s="83"/>
    </row>
    <row r="108" spans="1:9" ht="12.75">
      <c r="A108" s="83"/>
      <c r="B108" s="83"/>
      <c r="C108" s="83"/>
      <c r="D108" s="83"/>
      <c r="E108" s="83"/>
      <c r="F108" s="83"/>
      <c r="G108" s="83"/>
      <c r="H108" s="83"/>
      <c r="I108" s="83"/>
    </row>
    <row r="109" spans="1:9" ht="12.75">
      <c r="A109" s="83"/>
      <c r="B109" s="83"/>
      <c r="C109" s="83"/>
      <c r="D109" s="83"/>
      <c r="E109" s="83"/>
      <c r="F109" s="83"/>
      <c r="G109" s="83"/>
      <c r="H109" s="83"/>
      <c r="I109" s="83"/>
    </row>
    <row r="110" spans="1:9" ht="12.75">
      <c r="A110" s="83"/>
      <c r="B110" s="83"/>
      <c r="C110" s="83"/>
      <c r="D110" s="83"/>
      <c r="E110" s="83"/>
      <c r="F110" s="83"/>
      <c r="G110" s="83"/>
      <c r="H110" s="83"/>
      <c r="I110" s="83"/>
    </row>
    <row r="111" spans="1:9" ht="12.75">
      <c r="A111" s="83"/>
      <c r="B111" s="83"/>
      <c r="C111" s="83"/>
      <c r="D111" s="83"/>
      <c r="E111" s="83"/>
      <c r="F111" s="83"/>
      <c r="G111" s="83"/>
      <c r="H111" s="83"/>
      <c r="I111" s="83"/>
    </row>
    <row r="112" spans="1:9" ht="12.75">
      <c r="A112" s="83"/>
      <c r="B112" s="83"/>
      <c r="C112" s="83"/>
      <c r="D112" s="83"/>
      <c r="E112" s="83"/>
      <c r="F112" s="83"/>
      <c r="G112" s="83"/>
      <c r="H112" s="83"/>
      <c r="I112" s="83"/>
    </row>
    <row r="113" spans="1:9" ht="12.75">
      <c r="A113" s="83"/>
      <c r="B113" s="83"/>
      <c r="C113" s="83"/>
      <c r="D113" s="83"/>
      <c r="E113" s="83"/>
      <c r="F113" s="83"/>
      <c r="G113" s="83"/>
      <c r="H113" s="83"/>
      <c r="I113" s="83"/>
    </row>
    <row r="114" spans="1:9" ht="12.75">
      <c r="A114" s="83"/>
      <c r="B114" s="83"/>
      <c r="C114" s="83"/>
      <c r="D114" s="83"/>
      <c r="E114" s="83"/>
      <c r="F114" s="83"/>
      <c r="G114" s="83"/>
      <c r="H114" s="83"/>
      <c r="I114" s="83"/>
    </row>
    <row r="115" spans="1:9" ht="12.75">
      <c r="A115" s="83"/>
      <c r="B115" s="83"/>
      <c r="C115" s="83"/>
      <c r="D115" s="83"/>
      <c r="E115" s="83"/>
      <c r="F115" s="83"/>
      <c r="G115" s="83"/>
      <c r="H115" s="83"/>
      <c r="I115" s="83"/>
    </row>
    <row r="116" spans="1:9" ht="12.75">
      <c r="A116" s="83"/>
      <c r="B116" s="83"/>
      <c r="C116" s="83"/>
      <c r="D116" s="83"/>
      <c r="E116" s="83"/>
      <c r="F116" s="83"/>
      <c r="G116" s="83"/>
      <c r="H116" s="83"/>
      <c r="I116" s="83"/>
    </row>
    <row r="117" spans="1:9" ht="12.75">
      <c r="A117" s="83"/>
      <c r="B117" s="83"/>
      <c r="C117" s="83"/>
      <c r="D117" s="83"/>
      <c r="E117" s="83"/>
      <c r="F117" s="83"/>
      <c r="G117" s="83"/>
      <c r="H117" s="83"/>
      <c r="I117" s="83"/>
    </row>
    <row r="118" spans="1:9" ht="12.75">
      <c r="A118" s="83"/>
      <c r="B118" s="83"/>
      <c r="C118" s="83"/>
      <c r="D118" s="83"/>
      <c r="E118" s="83"/>
      <c r="F118" s="83"/>
      <c r="G118" s="83"/>
      <c r="H118" s="83"/>
      <c r="I118" s="83"/>
    </row>
    <row r="119" spans="1:9" ht="12.75">
      <c r="A119" s="83"/>
      <c r="B119" s="83"/>
      <c r="C119" s="83"/>
      <c r="D119" s="83"/>
      <c r="E119" s="83"/>
      <c r="F119" s="83"/>
      <c r="G119" s="83"/>
      <c r="H119" s="83"/>
      <c r="I119" s="83"/>
    </row>
    <row r="120" spans="1:9" ht="12.75">
      <c r="A120" s="83"/>
      <c r="B120" s="83"/>
      <c r="C120" s="83"/>
      <c r="D120" s="83"/>
      <c r="E120" s="83"/>
      <c r="F120" s="83"/>
      <c r="G120" s="83"/>
      <c r="H120" s="83"/>
      <c r="I120" s="83"/>
    </row>
    <row r="121" spans="1:9" ht="12.75">
      <c r="A121" s="83"/>
      <c r="B121" s="83"/>
      <c r="C121" s="83"/>
      <c r="D121" s="83"/>
      <c r="E121" s="83"/>
      <c r="F121" s="83"/>
      <c r="G121" s="83"/>
      <c r="H121" s="83"/>
      <c r="I121" s="83"/>
    </row>
    <row r="122" spans="1:9" ht="12.75">
      <c r="A122" s="83"/>
      <c r="B122" s="83"/>
      <c r="C122" s="83"/>
      <c r="D122" s="83"/>
      <c r="E122" s="83"/>
      <c r="F122" s="83"/>
      <c r="G122" s="83"/>
      <c r="H122" s="83"/>
      <c r="I122" s="83"/>
    </row>
    <row r="123" spans="1:9" ht="12.75">
      <c r="A123" s="83"/>
      <c r="B123" s="83"/>
      <c r="C123" s="83"/>
      <c r="D123" s="83"/>
      <c r="E123" s="83"/>
      <c r="F123" s="83"/>
      <c r="G123" s="83"/>
      <c r="H123" s="83"/>
      <c r="I123" s="83"/>
    </row>
    <row r="124" spans="1:9" ht="12.75">
      <c r="A124" s="83"/>
      <c r="B124" s="83"/>
      <c r="C124" s="83"/>
      <c r="D124" s="83"/>
      <c r="E124" s="83"/>
      <c r="F124" s="83"/>
      <c r="G124" s="83"/>
      <c r="H124" s="83"/>
      <c r="I124" s="83"/>
    </row>
    <row r="125" spans="1:9" ht="12.75">
      <c r="A125" s="83"/>
      <c r="B125" s="83"/>
      <c r="C125" s="83"/>
      <c r="D125" s="83"/>
      <c r="E125" s="83"/>
      <c r="F125" s="83"/>
      <c r="G125" s="83"/>
      <c r="H125" s="83"/>
      <c r="I125" s="83"/>
    </row>
    <row r="126" spans="1:9" ht="12.75">
      <c r="A126" s="83"/>
      <c r="B126" s="83"/>
      <c r="C126" s="83"/>
      <c r="D126" s="83"/>
      <c r="E126" s="83"/>
      <c r="F126" s="83"/>
      <c r="G126" s="83"/>
      <c r="H126" s="83"/>
      <c r="I126" s="83"/>
    </row>
    <row r="127" spans="1:9" ht="12.75">
      <c r="A127" s="83"/>
      <c r="B127" s="83"/>
      <c r="C127" s="83"/>
      <c r="D127" s="83"/>
      <c r="E127" s="83"/>
      <c r="F127" s="83"/>
      <c r="G127" s="83"/>
      <c r="H127" s="83"/>
      <c r="I127" s="83"/>
    </row>
    <row r="128" spans="1:9" ht="12.75">
      <c r="A128" s="83"/>
      <c r="B128" s="83"/>
      <c r="C128" s="83"/>
      <c r="D128" s="83"/>
      <c r="E128" s="83"/>
      <c r="F128" s="83"/>
      <c r="G128" s="83"/>
      <c r="H128" s="83"/>
      <c r="I128" s="83"/>
    </row>
    <row r="129" spans="1:9" ht="12.75">
      <c r="A129" s="83"/>
      <c r="B129" s="83"/>
      <c r="C129" s="83"/>
      <c r="D129" s="83"/>
      <c r="E129" s="83"/>
      <c r="F129" s="83"/>
      <c r="G129" s="83"/>
      <c r="H129" s="83"/>
      <c r="I129" s="83"/>
    </row>
    <row r="130" spans="1:9" ht="12.75">
      <c r="A130" s="83"/>
      <c r="B130" s="83"/>
      <c r="C130" s="83"/>
      <c r="D130" s="83"/>
      <c r="E130" s="83"/>
      <c r="F130" s="83"/>
      <c r="G130" s="83"/>
      <c r="H130" s="83"/>
      <c r="I130" s="83"/>
    </row>
    <row r="131" spans="1:9" ht="12.75">
      <c r="A131" s="83"/>
      <c r="B131" s="83"/>
      <c r="C131" s="83"/>
      <c r="D131" s="83"/>
      <c r="E131" s="83"/>
      <c r="F131" s="83"/>
      <c r="G131" s="83"/>
      <c r="H131" s="83"/>
      <c r="I131" s="83"/>
    </row>
    <row r="132" spans="1:9" ht="12.75">
      <c r="A132" s="83"/>
      <c r="B132" s="83"/>
      <c r="C132" s="83"/>
      <c r="D132" s="83"/>
      <c r="E132" s="83"/>
      <c r="F132" s="83"/>
      <c r="G132" s="83"/>
      <c r="H132" s="83"/>
      <c r="I132" s="83"/>
    </row>
    <row r="133" spans="1:9" ht="12.75">
      <c r="A133" s="83"/>
      <c r="B133" s="83"/>
      <c r="C133" s="83"/>
      <c r="D133" s="83"/>
      <c r="E133" s="83"/>
      <c r="F133" s="83"/>
      <c r="G133" s="83"/>
      <c r="H133" s="83"/>
      <c r="I133" s="83"/>
    </row>
    <row r="134" spans="1:9" ht="12.75">
      <c r="A134" s="83"/>
      <c r="B134" s="83"/>
      <c r="C134" s="83"/>
      <c r="D134" s="83"/>
      <c r="E134" s="83"/>
      <c r="F134" s="83"/>
      <c r="G134" s="83"/>
      <c r="H134" s="83"/>
      <c r="I134" s="83"/>
    </row>
    <row r="135" spans="1:9" ht="12.75">
      <c r="A135" s="83"/>
      <c r="B135" s="83"/>
      <c r="C135" s="83"/>
      <c r="D135" s="83"/>
      <c r="E135" s="83"/>
      <c r="F135" s="83"/>
      <c r="G135" s="83"/>
      <c r="H135" s="83"/>
      <c r="I135" s="83"/>
    </row>
    <row r="136" spans="1:9" ht="12.75">
      <c r="A136" s="83"/>
      <c r="B136" s="83"/>
      <c r="C136" s="83"/>
      <c r="D136" s="83"/>
      <c r="E136" s="83"/>
      <c r="F136" s="83"/>
      <c r="G136" s="83"/>
      <c r="H136" s="83"/>
      <c r="I136" s="83"/>
    </row>
    <row r="137" spans="1:9" ht="12.75">
      <c r="A137" s="83"/>
      <c r="B137" s="83"/>
      <c r="C137" s="83"/>
      <c r="D137" s="83"/>
      <c r="E137" s="83"/>
      <c r="F137" s="83"/>
      <c r="G137" s="83"/>
      <c r="H137" s="83"/>
      <c r="I137" s="83"/>
    </row>
    <row r="138" spans="1:9" ht="12.75">
      <c r="A138" s="83"/>
      <c r="B138" s="83"/>
      <c r="C138" s="83"/>
      <c r="D138" s="83"/>
      <c r="E138" s="83"/>
      <c r="F138" s="83"/>
      <c r="G138" s="83"/>
      <c r="H138" s="83"/>
      <c r="I138" s="83"/>
    </row>
    <row r="139" spans="1:9" ht="12.75">
      <c r="A139" s="83"/>
      <c r="B139" s="83"/>
      <c r="C139" s="83"/>
      <c r="D139" s="83"/>
      <c r="E139" s="83"/>
      <c r="F139" s="83"/>
      <c r="G139" s="83"/>
      <c r="H139" s="83"/>
      <c r="I139" s="83"/>
    </row>
    <row r="140" spans="1:9" ht="12.75">
      <c r="A140" s="83"/>
      <c r="B140" s="83"/>
      <c r="C140" s="83"/>
      <c r="D140" s="83"/>
      <c r="E140" s="83"/>
      <c r="F140" s="83"/>
      <c r="G140" s="83"/>
      <c r="H140" s="83"/>
      <c r="I140" s="83"/>
    </row>
    <row r="141" spans="1:9" ht="12.75">
      <c r="A141" s="83"/>
      <c r="B141" s="83"/>
      <c r="C141" s="83"/>
      <c r="D141" s="83"/>
      <c r="E141" s="83"/>
      <c r="F141" s="83"/>
      <c r="G141" s="83"/>
      <c r="H141" s="83"/>
      <c r="I141" s="83"/>
    </row>
    <row r="142" spans="1:9" ht="12.75">
      <c r="A142" s="83"/>
      <c r="B142" s="83"/>
      <c r="C142" s="83"/>
      <c r="D142" s="83"/>
      <c r="E142" s="83"/>
      <c r="F142" s="83"/>
      <c r="G142" s="83"/>
      <c r="H142" s="83"/>
      <c r="I142" s="83"/>
    </row>
    <row r="143" spans="1:9" ht="12.75">
      <c r="A143" s="83"/>
      <c r="B143" s="83"/>
      <c r="C143" s="83"/>
      <c r="D143" s="83"/>
      <c r="E143" s="83"/>
      <c r="F143" s="83"/>
      <c r="G143" s="83"/>
      <c r="H143" s="83"/>
      <c r="I143" s="83"/>
    </row>
    <row r="144" spans="1:9" ht="12.75">
      <c r="A144" s="83"/>
      <c r="B144" s="83"/>
      <c r="C144" s="83"/>
      <c r="D144" s="83"/>
      <c r="E144" s="83"/>
      <c r="F144" s="83"/>
      <c r="G144" s="83"/>
      <c r="H144" s="83"/>
      <c r="I144" s="83"/>
    </row>
    <row r="145" spans="1:9" ht="12.75">
      <c r="A145" s="83"/>
      <c r="B145" s="83"/>
      <c r="C145" s="83"/>
      <c r="D145" s="83"/>
      <c r="E145" s="83"/>
      <c r="F145" s="83"/>
      <c r="G145" s="83"/>
      <c r="H145" s="83"/>
      <c r="I145" s="83"/>
    </row>
    <row r="146" spans="1:9" ht="12.75">
      <c r="A146" s="83"/>
      <c r="B146" s="83"/>
      <c r="C146" s="83"/>
      <c r="D146" s="83"/>
      <c r="E146" s="83"/>
      <c r="F146" s="83"/>
      <c r="G146" s="83"/>
      <c r="H146" s="83"/>
      <c r="I146" s="83"/>
    </row>
    <row r="147" spans="1:9" ht="12.75">
      <c r="A147" s="83"/>
      <c r="B147" s="83"/>
      <c r="C147" s="83"/>
      <c r="D147" s="83"/>
      <c r="E147" s="83"/>
      <c r="F147" s="83"/>
      <c r="G147" s="83"/>
      <c r="H147" s="83"/>
      <c r="I147" s="83"/>
    </row>
    <row r="148" spans="1:9" ht="12.75">
      <c r="A148" s="83"/>
      <c r="B148" s="83"/>
      <c r="C148" s="83"/>
      <c r="D148" s="83"/>
      <c r="E148" s="83"/>
      <c r="F148" s="83"/>
      <c r="G148" s="83"/>
      <c r="H148" s="83"/>
      <c r="I148" s="83"/>
    </row>
    <row r="149" spans="1:9" ht="12.75">
      <c r="A149" s="83"/>
      <c r="B149" s="83"/>
      <c r="C149" s="83"/>
      <c r="D149" s="83"/>
      <c r="E149" s="83"/>
      <c r="F149" s="83"/>
      <c r="G149" s="83"/>
      <c r="H149" s="83"/>
      <c r="I149" s="83"/>
    </row>
    <row r="150" spans="1:9" ht="12.75">
      <c r="A150" s="83"/>
      <c r="B150" s="83"/>
      <c r="C150" s="83"/>
      <c r="D150" s="83"/>
      <c r="E150" s="83"/>
      <c r="F150" s="83"/>
      <c r="G150" s="83"/>
      <c r="H150" s="83"/>
      <c r="I150" s="83"/>
    </row>
    <row r="151" spans="1:9" ht="12.75">
      <c r="A151" s="83"/>
      <c r="B151" s="83"/>
      <c r="C151" s="83"/>
      <c r="D151" s="83"/>
      <c r="E151" s="83"/>
      <c r="F151" s="83"/>
      <c r="G151" s="83"/>
      <c r="H151" s="83"/>
      <c r="I151" s="83"/>
    </row>
    <row r="152" spans="1:9" ht="12.75">
      <c r="A152" s="83"/>
      <c r="B152" s="83"/>
      <c r="C152" s="83"/>
      <c r="D152" s="83"/>
      <c r="E152" s="83"/>
      <c r="F152" s="83"/>
      <c r="G152" s="83"/>
      <c r="H152" s="83"/>
      <c r="I152" s="83"/>
    </row>
    <row r="153" spans="1:9" ht="12.75">
      <c r="A153" s="83"/>
      <c r="B153" s="83"/>
      <c r="C153" s="83"/>
      <c r="D153" s="83"/>
      <c r="E153" s="83"/>
      <c r="F153" s="83"/>
      <c r="G153" s="83"/>
      <c r="H153" s="83"/>
      <c r="I153" s="83"/>
    </row>
    <row r="154" spans="1:9" ht="12.75">
      <c r="A154" s="83"/>
      <c r="B154" s="83"/>
      <c r="C154" s="83"/>
      <c r="D154" s="83"/>
      <c r="E154" s="83"/>
      <c r="F154" s="83"/>
      <c r="G154" s="83"/>
      <c r="H154" s="83"/>
      <c r="I154" s="83"/>
    </row>
    <row r="155" spans="1:9" ht="12.75">
      <c r="A155" s="83"/>
      <c r="B155" s="83"/>
      <c r="C155" s="83"/>
      <c r="D155" s="83"/>
      <c r="E155" s="83"/>
      <c r="F155" s="83"/>
      <c r="G155" s="83"/>
      <c r="H155" s="83"/>
      <c r="I155" s="83"/>
    </row>
    <row r="156" spans="1:9" ht="12.75">
      <c r="A156" s="83"/>
      <c r="B156" s="83"/>
      <c r="C156" s="83"/>
      <c r="D156" s="83"/>
      <c r="E156" s="83"/>
      <c r="F156" s="83"/>
      <c r="G156" s="83"/>
      <c r="H156" s="83"/>
      <c r="I156" s="83"/>
    </row>
    <row r="157" spans="1:9" ht="12.75">
      <c r="A157" s="83"/>
      <c r="B157" s="83"/>
      <c r="C157" s="83"/>
      <c r="D157" s="83"/>
      <c r="E157" s="83"/>
      <c r="F157" s="83"/>
      <c r="G157" s="83"/>
      <c r="H157" s="83"/>
      <c r="I157" s="83"/>
    </row>
    <row r="158" spans="1:9" ht="12.75">
      <c r="A158" s="83"/>
      <c r="B158" s="83"/>
      <c r="C158" s="83"/>
      <c r="D158" s="83"/>
      <c r="E158" s="83"/>
      <c r="F158" s="83"/>
      <c r="G158" s="83"/>
      <c r="H158" s="83"/>
      <c r="I158" s="83"/>
    </row>
    <row r="159" spans="1:9" ht="12.75">
      <c r="A159" s="83"/>
      <c r="B159" s="83"/>
      <c r="C159" s="83"/>
      <c r="D159" s="83"/>
      <c r="E159" s="83"/>
      <c r="F159" s="83"/>
      <c r="G159" s="83"/>
      <c r="H159" s="83"/>
      <c r="I159" s="83"/>
    </row>
    <row r="160" spans="1:9" ht="12.75">
      <c r="A160" s="83"/>
      <c r="B160" s="83"/>
      <c r="C160" s="83"/>
      <c r="D160" s="83"/>
      <c r="E160" s="83"/>
      <c r="F160" s="83"/>
      <c r="G160" s="83"/>
      <c r="H160" s="83"/>
      <c r="I160" s="83"/>
    </row>
    <row r="161" spans="1:9" ht="12.75">
      <c r="A161" s="83"/>
      <c r="B161" s="83"/>
      <c r="C161" s="83"/>
      <c r="D161" s="83"/>
      <c r="E161" s="83"/>
      <c r="F161" s="83"/>
      <c r="G161" s="83"/>
      <c r="H161" s="83"/>
      <c r="I161" s="83"/>
    </row>
    <row r="162" spans="1:9" ht="12.75">
      <c r="A162" s="83"/>
      <c r="B162" s="83"/>
      <c r="C162" s="83"/>
      <c r="D162" s="83"/>
      <c r="E162" s="83"/>
      <c r="F162" s="83"/>
      <c r="G162" s="83"/>
      <c r="H162" s="83"/>
      <c r="I162" s="83"/>
    </row>
    <row r="163" spans="1:9" ht="12.75">
      <c r="A163" s="83"/>
      <c r="B163" s="83"/>
      <c r="C163" s="83"/>
      <c r="D163" s="83"/>
      <c r="E163" s="83"/>
      <c r="F163" s="83"/>
      <c r="G163" s="83"/>
      <c r="H163" s="83"/>
      <c r="I163" s="83"/>
    </row>
    <row r="164" spans="1:9" ht="12.75">
      <c r="A164" s="83"/>
      <c r="B164" s="83"/>
      <c r="C164" s="83"/>
      <c r="D164" s="83"/>
      <c r="E164" s="83"/>
      <c r="F164" s="83"/>
      <c r="G164" s="83"/>
      <c r="H164" s="83"/>
      <c r="I164" s="83"/>
    </row>
    <row r="165" spans="1:9" ht="12.75">
      <c r="A165" s="83"/>
      <c r="B165" s="83"/>
      <c r="C165" s="83"/>
      <c r="D165" s="83"/>
      <c r="E165" s="83"/>
      <c r="F165" s="83"/>
      <c r="G165" s="83"/>
      <c r="H165" s="83"/>
      <c r="I165" s="83"/>
    </row>
    <row r="166" spans="1:9" ht="12.75">
      <c r="A166" s="83"/>
      <c r="B166" s="83"/>
      <c r="C166" s="83"/>
      <c r="D166" s="83"/>
      <c r="E166" s="83"/>
      <c r="F166" s="83"/>
      <c r="G166" s="83"/>
      <c r="H166" s="83"/>
      <c r="I166" s="83"/>
    </row>
    <row r="167" spans="1:9" ht="12.75">
      <c r="A167" s="83"/>
      <c r="B167" s="83"/>
      <c r="C167" s="83"/>
      <c r="D167" s="83"/>
      <c r="E167" s="83"/>
      <c r="F167" s="83"/>
      <c r="G167" s="83"/>
      <c r="H167" s="83"/>
      <c r="I167" s="83"/>
    </row>
    <row r="168" spans="1:9" ht="12.75">
      <c r="A168" s="83"/>
      <c r="B168" s="83"/>
      <c r="C168" s="83"/>
      <c r="D168" s="83"/>
      <c r="E168" s="83"/>
      <c r="F168" s="83"/>
      <c r="G168" s="83"/>
      <c r="H168" s="83"/>
      <c r="I168" s="83"/>
    </row>
    <row r="169" spans="1:9" ht="12.75">
      <c r="A169" s="83"/>
      <c r="B169" s="83"/>
      <c r="C169" s="83"/>
      <c r="D169" s="83"/>
      <c r="E169" s="83"/>
      <c r="F169" s="83"/>
      <c r="G169" s="83"/>
      <c r="H169" s="83"/>
      <c r="I169" s="83"/>
    </row>
    <row r="170" spans="1:9" ht="12.75">
      <c r="A170" s="83"/>
      <c r="B170" s="83"/>
      <c r="C170" s="83"/>
      <c r="D170" s="83"/>
      <c r="E170" s="83"/>
      <c r="F170" s="83"/>
      <c r="G170" s="83"/>
      <c r="H170" s="83"/>
      <c r="I170" s="83"/>
    </row>
    <row r="171" spans="1:9" ht="12.75">
      <c r="A171" s="83"/>
      <c r="B171" s="83"/>
      <c r="C171" s="83"/>
      <c r="D171" s="83"/>
      <c r="E171" s="83"/>
      <c r="F171" s="83"/>
      <c r="G171" s="83"/>
      <c r="H171" s="83"/>
      <c r="I171" s="83"/>
    </row>
    <row r="172" spans="1:9" ht="12.75">
      <c r="A172" s="83"/>
      <c r="B172" s="83"/>
      <c r="C172" s="83"/>
      <c r="D172" s="83"/>
      <c r="E172" s="83"/>
      <c r="F172" s="83"/>
      <c r="G172" s="83"/>
      <c r="H172" s="83"/>
      <c r="I172" s="83"/>
    </row>
    <row r="173" spans="1:9" ht="12.75">
      <c r="A173" s="83"/>
      <c r="B173" s="83"/>
      <c r="C173" s="83"/>
      <c r="D173" s="83"/>
      <c r="E173" s="83"/>
      <c r="F173" s="83"/>
      <c r="G173" s="83"/>
      <c r="H173" s="83"/>
      <c r="I173" s="83"/>
    </row>
    <row r="174" spans="1:9" ht="12.75">
      <c r="A174" s="83"/>
      <c r="B174" s="83"/>
      <c r="C174" s="83"/>
      <c r="D174" s="83"/>
      <c r="E174" s="83"/>
      <c r="F174" s="83"/>
      <c r="G174" s="83"/>
      <c r="H174" s="83"/>
      <c r="I174" s="83"/>
    </row>
    <row r="175" spans="1:9" ht="12.75">
      <c r="A175" s="83"/>
      <c r="B175" s="83"/>
      <c r="C175" s="83"/>
      <c r="D175" s="83"/>
      <c r="E175" s="83"/>
      <c r="F175" s="83"/>
      <c r="G175" s="83"/>
      <c r="H175" s="83"/>
      <c r="I175" s="83"/>
    </row>
    <row r="176" spans="1:9" ht="12.75">
      <c r="A176" s="83"/>
      <c r="B176" s="83"/>
      <c r="C176" s="83"/>
      <c r="D176" s="83"/>
      <c r="E176" s="83"/>
      <c r="F176" s="83"/>
      <c r="G176" s="83"/>
      <c r="H176" s="83"/>
      <c r="I176" s="83"/>
    </row>
    <row r="177" spans="1:9" ht="12.75">
      <c r="A177" s="83"/>
      <c r="B177" s="83"/>
      <c r="C177" s="83"/>
      <c r="D177" s="83"/>
      <c r="E177" s="83"/>
      <c r="F177" s="83"/>
      <c r="G177" s="83"/>
      <c r="H177" s="83"/>
      <c r="I177" s="83"/>
    </row>
    <row r="178" spans="1:9" ht="12.75">
      <c r="A178" s="83"/>
      <c r="B178" s="83"/>
      <c r="C178" s="83"/>
      <c r="D178" s="83"/>
      <c r="E178" s="83"/>
      <c r="F178" s="83"/>
      <c r="G178" s="83"/>
      <c r="H178" s="83"/>
      <c r="I178" s="83"/>
    </row>
    <row r="179" spans="1:9" ht="12.75">
      <c r="A179" s="83"/>
      <c r="B179" s="83"/>
      <c r="C179" s="83"/>
      <c r="D179" s="83"/>
      <c r="E179" s="83"/>
      <c r="F179" s="83"/>
      <c r="G179" s="83"/>
      <c r="H179" s="83"/>
      <c r="I179" s="83"/>
    </row>
    <row r="180" spans="1:9" ht="12.75">
      <c r="A180" s="83"/>
      <c r="B180" s="83"/>
      <c r="C180" s="83"/>
      <c r="D180" s="83"/>
      <c r="E180" s="83"/>
      <c r="F180" s="83"/>
      <c r="G180" s="83"/>
      <c r="H180" s="83"/>
      <c r="I180" s="83"/>
    </row>
    <row r="181" spans="1:9" ht="12.75">
      <c r="A181" s="83"/>
      <c r="B181" s="83"/>
      <c r="C181" s="83"/>
      <c r="D181" s="83"/>
      <c r="E181" s="83"/>
      <c r="F181" s="83"/>
      <c r="G181" s="83"/>
      <c r="H181" s="83"/>
      <c r="I181" s="83"/>
    </row>
    <row r="182" spans="1:9" ht="12.75">
      <c r="A182" s="83"/>
      <c r="B182" s="83"/>
      <c r="C182" s="83"/>
      <c r="D182" s="83"/>
      <c r="E182" s="83"/>
      <c r="F182" s="83"/>
      <c r="G182" s="83"/>
      <c r="H182" s="83"/>
      <c r="I182" s="83"/>
    </row>
    <row r="183" spans="1:9" ht="12.75">
      <c r="A183" s="83"/>
      <c r="B183" s="83"/>
      <c r="C183" s="83"/>
      <c r="D183" s="83"/>
      <c r="E183" s="83"/>
      <c r="F183" s="83"/>
      <c r="G183" s="83"/>
      <c r="H183" s="83"/>
      <c r="I183" s="83"/>
    </row>
    <row r="184" spans="1:9" ht="12.75">
      <c r="A184" s="83"/>
      <c r="B184" s="83"/>
      <c r="C184" s="83"/>
      <c r="D184" s="83"/>
      <c r="E184" s="83"/>
      <c r="F184" s="83"/>
      <c r="G184" s="83"/>
      <c r="H184" s="83"/>
      <c r="I184" s="83"/>
    </row>
    <row r="185" spans="1:9" ht="12.75">
      <c r="A185" s="83"/>
      <c r="B185" s="83"/>
      <c r="C185" s="83"/>
      <c r="D185" s="83"/>
      <c r="E185" s="83"/>
      <c r="F185" s="83"/>
      <c r="G185" s="83"/>
      <c r="H185" s="83"/>
      <c r="I185" s="83"/>
    </row>
    <row r="186" spans="1:9" ht="12.75">
      <c r="A186" s="83"/>
      <c r="B186" s="83"/>
      <c r="C186" s="83"/>
      <c r="D186" s="83"/>
      <c r="E186" s="83"/>
      <c r="F186" s="83"/>
      <c r="G186" s="83"/>
      <c r="H186" s="83"/>
      <c r="I186" s="83"/>
    </row>
    <row r="187" spans="1:9" ht="12.75">
      <c r="A187" s="83"/>
      <c r="B187" s="83"/>
      <c r="C187" s="83"/>
      <c r="D187" s="83"/>
      <c r="E187" s="83"/>
      <c r="F187" s="83"/>
      <c r="G187" s="83"/>
      <c r="H187" s="83"/>
      <c r="I187" s="83"/>
    </row>
    <row r="188" spans="1:9" ht="12.75">
      <c r="A188" s="83"/>
      <c r="B188" s="83"/>
      <c r="C188" s="83"/>
      <c r="D188" s="83"/>
      <c r="E188" s="83"/>
      <c r="F188" s="83"/>
      <c r="G188" s="83"/>
      <c r="H188" s="83"/>
      <c r="I188" s="83"/>
    </row>
    <row r="189" spans="1:9" ht="12.75">
      <c r="A189" s="83"/>
      <c r="B189" s="83"/>
      <c r="C189" s="83"/>
      <c r="D189" s="83"/>
      <c r="E189" s="83"/>
      <c r="F189" s="83"/>
      <c r="G189" s="83"/>
      <c r="H189" s="83"/>
      <c r="I189" s="83"/>
    </row>
    <row r="190" spans="1:9" ht="12.75">
      <c r="A190" s="83"/>
      <c r="B190" s="83"/>
      <c r="C190" s="83"/>
      <c r="D190" s="83"/>
      <c r="E190" s="83"/>
      <c r="F190" s="83"/>
      <c r="G190" s="83"/>
      <c r="H190" s="83"/>
      <c r="I190" s="83"/>
    </row>
    <row r="191" spans="1:9" ht="12.75">
      <c r="A191" s="83"/>
      <c r="B191" s="83"/>
      <c r="C191" s="83"/>
      <c r="D191" s="83"/>
      <c r="E191" s="83"/>
      <c r="F191" s="83"/>
      <c r="G191" s="83"/>
      <c r="H191" s="83"/>
      <c r="I191" s="83"/>
    </row>
    <row r="192" spans="1:9" ht="12.75">
      <c r="A192" s="83"/>
      <c r="B192" s="83"/>
      <c r="C192" s="83"/>
      <c r="D192" s="83"/>
      <c r="E192" s="83"/>
      <c r="F192" s="83"/>
      <c r="G192" s="83"/>
      <c r="H192" s="83"/>
      <c r="I192" s="83"/>
    </row>
    <row r="193" spans="1:9" ht="12.75">
      <c r="A193" s="83"/>
      <c r="B193" s="83"/>
      <c r="C193" s="83"/>
      <c r="D193" s="83"/>
      <c r="E193" s="83"/>
      <c r="F193" s="83"/>
      <c r="G193" s="83"/>
      <c r="H193" s="83"/>
      <c r="I193" s="83"/>
    </row>
    <row r="194" spans="1:9" ht="12.75">
      <c r="A194" s="83"/>
      <c r="B194" s="83"/>
      <c r="C194" s="83"/>
      <c r="D194" s="83"/>
      <c r="E194" s="83"/>
      <c r="F194" s="83"/>
      <c r="G194" s="83"/>
      <c r="H194" s="83"/>
      <c r="I194" s="83"/>
    </row>
    <row r="195" spans="1:9" ht="12.75">
      <c r="A195" s="83"/>
      <c r="B195" s="83"/>
      <c r="C195" s="83"/>
      <c r="D195" s="83"/>
      <c r="E195" s="83"/>
      <c r="F195" s="83"/>
      <c r="G195" s="83"/>
      <c r="H195" s="83"/>
      <c r="I195" s="83"/>
    </row>
    <row r="196" spans="1:9" ht="12.75">
      <c r="A196" s="83"/>
      <c r="B196" s="83"/>
      <c r="C196" s="83"/>
      <c r="D196" s="83"/>
      <c r="E196" s="83"/>
      <c r="F196" s="83"/>
      <c r="G196" s="83"/>
      <c r="H196" s="83"/>
      <c r="I196" s="83"/>
    </row>
    <row r="197" spans="1:9" ht="12.75">
      <c r="A197" s="83"/>
      <c r="B197" s="83"/>
      <c r="C197" s="83"/>
      <c r="D197" s="83"/>
      <c r="E197" s="83"/>
      <c r="F197" s="83"/>
      <c r="G197" s="83"/>
      <c r="H197" s="83"/>
      <c r="I197" s="83"/>
    </row>
    <row r="198" spans="1:9" ht="12.75">
      <c r="A198" s="83"/>
      <c r="B198" s="83"/>
      <c r="C198" s="83"/>
      <c r="D198" s="83"/>
      <c r="E198" s="83"/>
      <c r="F198" s="83"/>
      <c r="G198" s="83"/>
      <c r="H198" s="83"/>
      <c r="I198" s="83"/>
    </row>
    <row r="199" spans="1:9" ht="12.75">
      <c r="A199" s="83"/>
      <c r="B199" s="83"/>
      <c r="C199" s="83"/>
      <c r="D199" s="83"/>
      <c r="E199" s="83"/>
      <c r="F199" s="83"/>
      <c r="G199" s="83"/>
      <c r="H199" s="83"/>
      <c r="I199" s="83"/>
    </row>
    <row r="200" spans="1:9" ht="12.75">
      <c r="A200" s="83"/>
      <c r="B200" s="83"/>
      <c r="C200" s="83"/>
      <c r="D200" s="83"/>
      <c r="E200" s="83"/>
      <c r="F200" s="83"/>
      <c r="G200" s="83"/>
      <c r="H200" s="83"/>
      <c r="I200" s="83"/>
    </row>
    <row r="201" spans="1:9" ht="12.75">
      <c r="A201" s="83"/>
      <c r="B201" s="83"/>
      <c r="C201" s="83"/>
      <c r="D201" s="83"/>
      <c r="E201" s="83"/>
      <c r="F201" s="83"/>
      <c r="G201" s="83"/>
      <c r="H201" s="83"/>
      <c r="I201" s="83"/>
    </row>
    <row r="202" spans="1:9" ht="12.75">
      <c r="A202" s="83"/>
      <c r="B202" s="83"/>
      <c r="C202" s="83"/>
      <c r="D202" s="83"/>
      <c r="E202" s="83"/>
      <c r="F202" s="83"/>
      <c r="G202" s="83"/>
      <c r="H202" s="83"/>
      <c r="I202" s="83"/>
    </row>
    <row r="203" spans="1:9" ht="12.75">
      <c r="A203" s="83"/>
      <c r="B203" s="83"/>
      <c r="C203" s="83"/>
      <c r="D203" s="83"/>
      <c r="E203" s="83"/>
      <c r="F203" s="83"/>
      <c r="G203" s="83"/>
      <c r="H203" s="83"/>
      <c r="I203" s="83"/>
    </row>
    <row r="204" spans="1:9" ht="12.75">
      <c r="A204" s="83"/>
      <c r="B204" s="83"/>
      <c r="C204" s="83"/>
      <c r="D204" s="83"/>
      <c r="E204" s="83"/>
      <c r="F204" s="83"/>
      <c r="G204" s="83"/>
      <c r="H204" s="83"/>
      <c r="I204" s="83"/>
    </row>
    <row r="205" spans="1:9" ht="12.75">
      <c r="A205" s="83"/>
      <c r="B205" s="83"/>
      <c r="C205" s="83"/>
      <c r="D205" s="83"/>
      <c r="E205" s="83"/>
      <c r="F205" s="83"/>
      <c r="G205" s="83"/>
      <c r="H205" s="83"/>
      <c r="I205" s="83"/>
    </row>
    <row r="206" spans="1:9" ht="12.75">
      <c r="A206" s="83"/>
      <c r="B206" s="83"/>
      <c r="C206" s="83"/>
      <c r="D206" s="83"/>
      <c r="E206" s="83"/>
      <c r="F206" s="83"/>
      <c r="G206" s="83"/>
      <c r="H206" s="83"/>
      <c r="I206" s="83"/>
    </row>
    <row r="207" spans="1:9" ht="12.75">
      <c r="A207" s="83"/>
      <c r="B207" s="83"/>
      <c r="C207" s="83"/>
      <c r="D207" s="83"/>
      <c r="E207" s="83"/>
      <c r="F207" s="83"/>
      <c r="G207" s="83"/>
      <c r="H207" s="83"/>
      <c r="I207" s="83"/>
    </row>
    <row r="208" spans="1:9" ht="12.75">
      <c r="A208" s="83"/>
      <c r="B208" s="83"/>
      <c r="C208" s="83"/>
      <c r="D208" s="83"/>
      <c r="E208" s="83"/>
      <c r="F208" s="83"/>
      <c r="G208" s="83"/>
      <c r="H208" s="83"/>
      <c r="I208" s="83"/>
    </row>
    <row r="209" spans="1:9" ht="12.75">
      <c r="A209" s="83"/>
      <c r="B209" s="83"/>
      <c r="C209" s="83"/>
      <c r="D209" s="83"/>
      <c r="E209" s="83"/>
      <c r="F209" s="83"/>
      <c r="G209" s="83"/>
      <c r="H209" s="83"/>
      <c r="I209" s="83"/>
    </row>
    <row r="210" spans="1:9" ht="12.75">
      <c r="A210" s="83"/>
      <c r="B210" s="83"/>
      <c r="C210" s="83"/>
      <c r="D210" s="83"/>
      <c r="E210" s="83"/>
      <c r="F210" s="83"/>
      <c r="G210" s="83"/>
      <c r="H210" s="83"/>
      <c r="I210" s="83"/>
    </row>
    <row r="211" spans="1:9" ht="12.75">
      <c r="A211" s="83"/>
      <c r="B211" s="83"/>
      <c r="C211" s="83"/>
      <c r="D211" s="83"/>
      <c r="E211" s="83"/>
      <c r="F211" s="83"/>
      <c r="G211" s="83"/>
      <c r="H211" s="83"/>
      <c r="I211" s="83"/>
    </row>
    <row r="212" spans="1:9" ht="12.75">
      <c r="A212" s="83"/>
      <c r="B212" s="83"/>
      <c r="C212" s="83"/>
      <c r="D212" s="83"/>
      <c r="E212" s="83"/>
      <c r="F212" s="83"/>
      <c r="G212" s="83"/>
      <c r="H212" s="83"/>
      <c r="I212" s="83"/>
    </row>
    <row r="213" spans="1:9" ht="12.75">
      <c r="A213" s="83"/>
      <c r="B213" s="83"/>
      <c r="C213" s="83"/>
      <c r="D213" s="83"/>
      <c r="E213" s="83"/>
      <c r="F213" s="83"/>
      <c r="G213" s="83"/>
      <c r="H213" s="83"/>
      <c r="I213" s="83"/>
    </row>
    <row r="214" spans="1:9" ht="12.75">
      <c r="A214" s="83"/>
      <c r="B214" s="83"/>
      <c r="C214" s="83"/>
      <c r="D214" s="83"/>
      <c r="E214" s="83"/>
      <c r="F214" s="83"/>
      <c r="G214" s="83"/>
      <c r="H214" s="83"/>
      <c r="I214" s="83"/>
    </row>
    <row r="215" spans="1:9" ht="12.75">
      <c r="A215" s="83"/>
      <c r="B215" s="83"/>
      <c r="C215" s="83"/>
      <c r="D215" s="83"/>
      <c r="E215" s="83"/>
      <c r="F215" s="83"/>
      <c r="G215" s="83"/>
      <c r="H215" s="83"/>
      <c r="I215" s="83"/>
    </row>
    <row r="216" spans="1:9" ht="12.75">
      <c r="A216" s="83"/>
      <c r="B216" s="83"/>
      <c r="C216" s="83"/>
      <c r="D216" s="83"/>
      <c r="E216" s="83"/>
      <c r="F216" s="83"/>
      <c r="G216" s="83"/>
      <c r="H216" s="83"/>
      <c r="I216" s="83"/>
    </row>
    <row r="217" spans="1:9" ht="12.75">
      <c r="A217" s="83"/>
      <c r="B217" s="83"/>
      <c r="C217" s="83"/>
      <c r="D217" s="83"/>
      <c r="E217" s="83"/>
      <c r="F217" s="83"/>
      <c r="G217" s="83"/>
      <c r="H217" s="83"/>
      <c r="I217" s="83"/>
    </row>
    <row r="218" spans="1:9" ht="12.75">
      <c r="A218" s="83"/>
      <c r="B218" s="83"/>
      <c r="C218" s="83"/>
      <c r="D218" s="83"/>
      <c r="E218" s="83"/>
      <c r="F218" s="83"/>
      <c r="G218" s="83"/>
      <c r="H218" s="83"/>
      <c r="I218" s="83"/>
    </row>
    <row r="219" spans="1:9" ht="12.75">
      <c r="A219" s="83"/>
      <c r="B219" s="83"/>
      <c r="C219" s="83"/>
      <c r="D219" s="83"/>
      <c r="E219" s="83"/>
      <c r="F219" s="83"/>
      <c r="G219" s="83"/>
      <c r="H219" s="83"/>
      <c r="I219" s="83"/>
    </row>
    <row r="220" spans="1:9" ht="12.75">
      <c r="A220" s="83"/>
      <c r="B220" s="83"/>
      <c r="C220" s="83"/>
      <c r="D220" s="83"/>
      <c r="E220" s="83"/>
      <c r="F220" s="83"/>
      <c r="G220" s="83"/>
      <c r="H220" s="83"/>
      <c r="I220" s="83"/>
    </row>
    <row r="221" spans="1:9" ht="12.75">
      <c r="A221" s="83"/>
      <c r="B221" s="83"/>
      <c r="C221" s="83"/>
      <c r="D221" s="83"/>
      <c r="E221" s="83"/>
      <c r="F221" s="83"/>
      <c r="G221" s="83"/>
      <c r="H221" s="83"/>
      <c r="I221" s="83"/>
    </row>
    <row r="222" spans="1:9" ht="12.75">
      <c r="A222" s="83"/>
      <c r="B222" s="83"/>
      <c r="C222" s="83"/>
      <c r="D222" s="83"/>
      <c r="E222" s="83"/>
      <c r="F222" s="83"/>
      <c r="G222" s="83"/>
      <c r="H222" s="83"/>
      <c r="I222" s="83"/>
    </row>
    <row r="223" spans="1:9" ht="12.75">
      <c r="A223" s="83"/>
      <c r="B223" s="83"/>
      <c r="C223" s="83"/>
      <c r="D223" s="83"/>
      <c r="E223" s="83"/>
      <c r="F223" s="83"/>
      <c r="G223" s="83"/>
      <c r="H223" s="83"/>
      <c r="I223" s="83"/>
    </row>
    <row r="224" spans="1:9" ht="12.75">
      <c r="A224" s="83"/>
      <c r="B224" s="83"/>
      <c r="C224" s="83"/>
      <c r="D224" s="83"/>
      <c r="E224" s="83"/>
      <c r="F224" s="83"/>
      <c r="G224" s="83"/>
      <c r="H224" s="83"/>
      <c r="I224" s="83"/>
    </row>
    <row r="225" spans="1:9" ht="12.75">
      <c r="A225" s="83"/>
      <c r="B225" s="83"/>
      <c r="C225" s="83"/>
      <c r="D225" s="83"/>
      <c r="E225" s="83"/>
      <c r="F225" s="83"/>
      <c r="G225" s="83"/>
      <c r="H225" s="83"/>
      <c r="I225" s="83"/>
    </row>
    <row r="226" spans="1:9" ht="12.75">
      <c r="A226" s="83"/>
      <c r="B226" s="83"/>
      <c r="C226" s="83"/>
      <c r="D226" s="83"/>
      <c r="E226" s="83"/>
      <c r="F226" s="83"/>
      <c r="G226" s="83"/>
      <c r="H226" s="83"/>
      <c r="I226" s="83"/>
    </row>
    <row r="227" spans="1:9" ht="12.75">
      <c r="A227" s="83"/>
      <c r="B227" s="83"/>
      <c r="C227" s="83"/>
      <c r="D227" s="83"/>
      <c r="E227" s="83"/>
      <c r="F227" s="83"/>
      <c r="G227" s="83"/>
      <c r="H227" s="83"/>
      <c r="I227" s="83"/>
    </row>
    <row r="228" spans="1:9" ht="12.75">
      <c r="A228" s="83"/>
      <c r="B228" s="83"/>
      <c r="C228" s="83"/>
      <c r="D228" s="83"/>
      <c r="E228" s="83"/>
      <c r="F228" s="83"/>
      <c r="G228" s="83"/>
      <c r="H228" s="83"/>
      <c r="I228" s="83"/>
    </row>
    <row r="229" spans="1:9" ht="12.75">
      <c r="A229" s="83"/>
      <c r="B229" s="83"/>
      <c r="C229" s="83"/>
      <c r="D229" s="83"/>
      <c r="E229" s="83"/>
      <c r="F229" s="83"/>
      <c r="G229" s="83"/>
      <c r="H229" s="83"/>
      <c r="I229" s="83"/>
    </row>
    <row r="230" spans="1:9" ht="12.75">
      <c r="A230" s="83"/>
      <c r="B230" s="83"/>
      <c r="C230" s="83"/>
      <c r="D230" s="83"/>
      <c r="E230" s="83"/>
      <c r="F230" s="83"/>
      <c r="G230" s="83"/>
      <c r="H230" s="83"/>
      <c r="I230" s="83"/>
    </row>
    <row r="231" spans="1:9" ht="12.75">
      <c r="A231" s="83"/>
      <c r="B231" s="83"/>
      <c r="C231" s="83"/>
      <c r="D231" s="83"/>
      <c r="E231" s="83"/>
      <c r="F231" s="83"/>
      <c r="G231" s="83"/>
      <c r="H231" s="83"/>
      <c r="I231" s="83"/>
    </row>
    <row r="232" spans="1:9" ht="12.75">
      <c r="A232" s="83"/>
      <c r="B232" s="83"/>
      <c r="C232" s="83"/>
      <c r="D232" s="83"/>
      <c r="E232" s="83"/>
      <c r="F232" s="83"/>
      <c r="G232" s="83"/>
      <c r="H232" s="83"/>
      <c r="I232" s="83"/>
    </row>
    <row r="233" spans="1:9" ht="12.75">
      <c r="A233" s="83"/>
      <c r="B233" s="83"/>
      <c r="C233" s="83"/>
      <c r="D233" s="83"/>
      <c r="E233" s="83"/>
      <c r="F233" s="83"/>
      <c r="G233" s="83"/>
      <c r="H233" s="83"/>
      <c r="I233" s="83"/>
    </row>
    <row r="234" spans="1:9" ht="12.75">
      <c r="A234" s="83"/>
      <c r="B234" s="83"/>
      <c r="C234" s="83"/>
      <c r="D234" s="83"/>
      <c r="E234" s="83"/>
      <c r="F234" s="83"/>
      <c r="G234" s="83"/>
      <c r="H234" s="83"/>
      <c r="I234" s="83"/>
    </row>
    <row r="235" spans="1:9" ht="12.75">
      <c r="A235" s="83"/>
      <c r="B235" s="83"/>
      <c r="C235" s="83"/>
      <c r="D235" s="83"/>
      <c r="E235" s="83"/>
      <c r="F235" s="83"/>
      <c r="G235" s="83"/>
      <c r="H235" s="83"/>
      <c r="I235" s="83"/>
    </row>
    <row r="236" spans="1:9" ht="12.75">
      <c r="A236" s="83"/>
      <c r="B236" s="83"/>
      <c r="C236" s="83"/>
      <c r="D236" s="83"/>
      <c r="E236" s="83"/>
      <c r="F236" s="83"/>
      <c r="G236" s="83"/>
      <c r="H236" s="83"/>
      <c r="I236" s="83"/>
    </row>
    <row r="237" spans="1:9" ht="12.75">
      <c r="A237" s="83"/>
      <c r="B237" s="83"/>
      <c r="C237" s="83"/>
      <c r="D237" s="83"/>
      <c r="E237" s="83"/>
      <c r="F237" s="83"/>
      <c r="G237" s="83"/>
      <c r="H237" s="83"/>
      <c r="I237" s="83"/>
    </row>
    <row r="238" spans="1:9" ht="12.75">
      <c r="A238" s="83"/>
      <c r="B238" s="83"/>
      <c r="C238" s="83"/>
      <c r="D238" s="83"/>
      <c r="E238" s="83"/>
      <c r="F238" s="83"/>
      <c r="G238" s="83"/>
      <c r="H238" s="83"/>
      <c r="I238" s="83"/>
    </row>
    <row r="239" spans="1:9" ht="12.75">
      <c r="A239" s="83"/>
      <c r="B239" s="83"/>
      <c r="C239" s="83"/>
      <c r="D239" s="83"/>
      <c r="E239" s="83"/>
      <c r="F239" s="83"/>
      <c r="G239" s="83"/>
      <c r="H239" s="83"/>
      <c r="I239" s="83"/>
    </row>
    <row r="240" spans="1:9" ht="12.75">
      <c r="A240" s="83"/>
      <c r="B240" s="83"/>
      <c r="C240" s="83"/>
      <c r="D240" s="83"/>
      <c r="E240" s="83"/>
      <c r="F240" s="83"/>
      <c r="G240" s="83"/>
      <c r="H240" s="83"/>
      <c r="I240" s="83"/>
    </row>
    <row r="241" spans="1:9" ht="12.75">
      <c r="A241" s="83"/>
      <c r="B241" s="83"/>
      <c r="C241" s="83"/>
      <c r="D241" s="83"/>
      <c r="E241" s="83"/>
      <c r="F241" s="83"/>
      <c r="G241" s="83"/>
      <c r="H241" s="83"/>
      <c r="I241" s="83"/>
    </row>
    <row r="242" spans="1:9" ht="12.75">
      <c r="A242" s="83"/>
      <c r="B242" s="83"/>
      <c r="C242" s="83"/>
      <c r="D242" s="83"/>
      <c r="E242" s="83"/>
      <c r="F242" s="83"/>
      <c r="G242" s="83"/>
      <c r="H242" s="83"/>
      <c r="I242" s="83"/>
    </row>
    <row r="243" spans="1:9" ht="12.75">
      <c r="A243" s="83"/>
      <c r="B243" s="83"/>
      <c r="C243" s="83"/>
      <c r="D243" s="83"/>
      <c r="E243" s="83"/>
      <c r="F243" s="83"/>
      <c r="G243" s="83"/>
      <c r="H243" s="83"/>
      <c r="I243" s="83"/>
    </row>
    <row r="244" spans="1:9" ht="12.75">
      <c r="A244" s="83"/>
      <c r="B244" s="83"/>
      <c r="C244" s="83"/>
      <c r="D244" s="83"/>
      <c r="E244" s="83"/>
      <c r="F244" s="83"/>
      <c r="G244" s="83"/>
      <c r="H244" s="83"/>
      <c r="I244" s="83"/>
    </row>
    <row r="245" spans="1:9" ht="12.75">
      <c r="A245" s="83"/>
      <c r="B245" s="83"/>
      <c r="C245" s="83"/>
      <c r="D245" s="83"/>
      <c r="E245" s="83"/>
      <c r="F245" s="83"/>
      <c r="G245" s="83"/>
      <c r="H245" s="83"/>
      <c r="I245" s="83"/>
    </row>
    <row r="246" spans="1:9" ht="12.75">
      <c r="A246" s="83"/>
      <c r="B246" s="83"/>
      <c r="C246" s="83"/>
      <c r="D246" s="83"/>
      <c r="E246" s="83"/>
      <c r="F246" s="83"/>
      <c r="G246" s="83"/>
      <c r="H246" s="83"/>
      <c r="I246" s="83"/>
    </row>
    <row r="247" spans="1:9" ht="12.75">
      <c r="A247" s="83"/>
      <c r="B247" s="83"/>
      <c r="C247" s="83"/>
      <c r="D247" s="83"/>
      <c r="E247" s="83"/>
      <c r="F247" s="83"/>
      <c r="G247" s="83"/>
      <c r="H247" s="83"/>
      <c r="I247" s="83"/>
    </row>
    <row r="248" spans="1:9" ht="12.75">
      <c r="A248" s="83"/>
      <c r="B248" s="83"/>
      <c r="C248" s="83"/>
      <c r="D248" s="83"/>
      <c r="E248" s="83"/>
      <c r="F248" s="83"/>
      <c r="G248" s="83"/>
      <c r="H248" s="83"/>
      <c r="I248" s="83"/>
    </row>
    <row r="249" spans="1:9" ht="12.75">
      <c r="A249" s="83"/>
      <c r="B249" s="83"/>
      <c r="C249" s="83"/>
      <c r="D249" s="83"/>
      <c r="E249" s="83"/>
      <c r="F249" s="83"/>
      <c r="G249" s="83"/>
      <c r="H249" s="83"/>
      <c r="I249" s="83"/>
    </row>
    <row r="250" spans="1:9" ht="12.75">
      <c r="A250" s="83"/>
      <c r="B250" s="83"/>
      <c r="C250" s="83"/>
      <c r="D250" s="83"/>
      <c r="E250" s="83"/>
      <c r="F250" s="83"/>
      <c r="G250" s="83"/>
      <c r="H250" s="83"/>
      <c r="I250" s="83"/>
    </row>
    <row r="251" spans="1:9" ht="12.75">
      <c r="A251" s="83"/>
      <c r="B251" s="83"/>
      <c r="C251" s="83"/>
      <c r="D251" s="83"/>
      <c r="E251" s="83"/>
      <c r="F251" s="83"/>
      <c r="G251" s="83"/>
      <c r="H251" s="83"/>
      <c r="I251" s="83"/>
    </row>
    <row r="252" spans="1:9" ht="12.75">
      <c r="A252" s="83"/>
      <c r="B252" s="83"/>
      <c r="C252" s="83"/>
      <c r="D252" s="83"/>
      <c r="E252" s="83"/>
      <c r="F252" s="83"/>
      <c r="G252" s="83"/>
      <c r="H252" s="83"/>
      <c r="I252" s="83"/>
    </row>
    <row r="253" spans="1:9" ht="12.75">
      <c r="A253" s="83"/>
      <c r="B253" s="83"/>
      <c r="C253" s="83"/>
      <c r="D253" s="83"/>
      <c r="E253" s="83"/>
      <c r="F253" s="83"/>
      <c r="G253" s="83"/>
      <c r="H253" s="83"/>
      <c r="I253" s="83"/>
    </row>
    <row r="254" spans="1:9" ht="12.75">
      <c r="A254" s="83"/>
      <c r="B254" s="83"/>
      <c r="C254" s="83"/>
      <c r="D254" s="83"/>
      <c r="E254" s="83"/>
      <c r="F254" s="83"/>
      <c r="G254" s="83"/>
      <c r="H254" s="83"/>
      <c r="I254" s="83"/>
    </row>
    <row r="255" spans="1:9" ht="12.75">
      <c r="A255" s="83"/>
      <c r="B255" s="83"/>
      <c r="C255" s="83"/>
      <c r="D255" s="83"/>
      <c r="E255" s="83"/>
      <c r="F255" s="83"/>
      <c r="G255" s="83"/>
      <c r="H255" s="83"/>
      <c r="I255" s="83"/>
    </row>
    <row r="256" spans="1:9" ht="12.75">
      <c r="A256" s="83"/>
      <c r="B256" s="83"/>
      <c r="C256" s="83"/>
      <c r="D256" s="83"/>
      <c r="E256" s="83"/>
      <c r="F256" s="83"/>
      <c r="G256" s="83"/>
      <c r="H256" s="83"/>
      <c r="I256" s="83"/>
    </row>
    <row r="257" spans="1:9" ht="12.75">
      <c r="A257" s="83"/>
      <c r="B257" s="83"/>
      <c r="C257" s="83"/>
      <c r="D257" s="83"/>
      <c r="E257" s="83"/>
      <c r="F257" s="83"/>
      <c r="G257" s="83"/>
      <c r="H257" s="83"/>
      <c r="I257" s="83"/>
    </row>
    <row r="258" spans="1:9" ht="12.75">
      <c r="A258" s="83"/>
      <c r="B258" s="83"/>
      <c r="C258" s="83"/>
      <c r="D258" s="83"/>
      <c r="E258" s="83"/>
      <c r="F258" s="83"/>
      <c r="G258" s="83"/>
      <c r="H258" s="83"/>
      <c r="I258" s="83"/>
    </row>
    <row r="259" spans="1:9" ht="12.75">
      <c r="A259" s="83"/>
      <c r="B259" s="83"/>
      <c r="C259" s="83"/>
      <c r="D259" s="83"/>
      <c r="E259" s="83"/>
      <c r="F259" s="83"/>
      <c r="G259" s="83"/>
      <c r="H259" s="83"/>
      <c r="I259" s="83"/>
    </row>
    <row r="260" spans="1:9" ht="12.75">
      <c r="A260" s="83"/>
      <c r="B260" s="83"/>
      <c r="C260" s="83"/>
      <c r="D260" s="83"/>
      <c r="E260" s="83"/>
      <c r="F260" s="83"/>
      <c r="G260" s="83"/>
      <c r="H260" s="83"/>
      <c r="I260" s="83"/>
    </row>
    <row r="261" spans="1:9" ht="12.75">
      <c r="A261" s="83"/>
      <c r="B261" s="83"/>
      <c r="C261" s="83"/>
      <c r="D261" s="83"/>
      <c r="E261" s="83"/>
      <c r="F261" s="83"/>
      <c r="G261" s="83"/>
      <c r="H261" s="83"/>
      <c r="I261" s="83"/>
    </row>
    <row r="262" spans="1:9" ht="12.75">
      <c r="A262" s="83"/>
      <c r="B262" s="83"/>
      <c r="C262" s="83"/>
      <c r="D262" s="83"/>
      <c r="E262" s="83"/>
      <c r="F262" s="83"/>
      <c r="G262" s="83"/>
      <c r="H262" s="83"/>
      <c r="I262" s="83"/>
    </row>
    <row r="263" spans="1:9" ht="12.75">
      <c r="A263" s="83"/>
      <c r="B263" s="83"/>
      <c r="C263" s="83"/>
      <c r="D263" s="83"/>
      <c r="E263" s="83"/>
      <c r="F263" s="83"/>
      <c r="G263" s="83"/>
      <c r="H263" s="83"/>
      <c r="I263" s="83"/>
    </row>
    <row r="264" spans="1:9" ht="12.75">
      <c r="A264" s="83"/>
      <c r="B264" s="83"/>
      <c r="C264" s="83"/>
      <c r="D264" s="83"/>
      <c r="E264" s="83"/>
      <c r="F264" s="83"/>
      <c r="G264" s="83"/>
      <c r="H264" s="83"/>
      <c r="I264" s="83"/>
    </row>
    <row r="265" spans="1:9" ht="12.75">
      <c r="A265" s="83"/>
      <c r="B265" s="83"/>
      <c r="C265" s="83"/>
      <c r="D265" s="83"/>
      <c r="E265" s="83"/>
      <c r="F265" s="83"/>
      <c r="G265" s="83"/>
      <c r="H265" s="83"/>
      <c r="I265" s="83"/>
    </row>
    <row r="266" spans="1:9" ht="12.75">
      <c r="A266" s="83"/>
      <c r="B266" s="83"/>
      <c r="C266" s="83"/>
      <c r="D266" s="83"/>
      <c r="E266" s="83"/>
      <c r="F266" s="83"/>
      <c r="G266" s="83"/>
      <c r="H266" s="83"/>
      <c r="I266" s="83"/>
    </row>
    <row r="267" spans="1:9" ht="12.75">
      <c r="A267" s="83"/>
      <c r="B267" s="83"/>
      <c r="C267" s="83"/>
      <c r="D267" s="83"/>
      <c r="E267" s="83"/>
      <c r="F267" s="83"/>
      <c r="G267" s="83"/>
      <c r="H267" s="83"/>
      <c r="I267" s="83"/>
    </row>
    <row r="268" spans="1:9" ht="12.75">
      <c r="A268" s="83"/>
      <c r="B268" s="83"/>
      <c r="C268" s="83"/>
      <c r="D268" s="83"/>
      <c r="E268" s="83"/>
      <c r="F268" s="83"/>
      <c r="G268" s="83"/>
      <c r="H268" s="83"/>
      <c r="I268" s="83"/>
    </row>
    <row r="269" spans="1:9" ht="12.75">
      <c r="A269" s="83"/>
      <c r="B269" s="83"/>
      <c r="C269" s="83"/>
      <c r="D269" s="83"/>
      <c r="E269" s="83"/>
      <c r="F269" s="83"/>
      <c r="G269" s="83"/>
      <c r="H269" s="83"/>
      <c r="I269" s="83"/>
    </row>
    <row r="270" spans="1:9" ht="12.75">
      <c r="A270" s="83"/>
      <c r="B270" s="83"/>
      <c r="C270" s="83"/>
      <c r="D270" s="83"/>
      <c r="E270" s="83"/>
      <c r="F270" s="83"/>
      <c r="G270" s="83"/>
      <c r="H270" s="83"/>
      <c r="I270" s="83"/>
    </row>
    <row r="271" spans="1:9" ht="12.75">
      <c r="A271" s="83"/>
      <c r="B271" s="83"/>
      <c r="C271" s="83"/>
      <c r="D271" s="83"/>
      <c r="E271" s="83"/>
      <c r="F271" s="83"/>
      <c r="G271" s="83"/>
      <c r="H271" s="83"/>
      <c r="I271" s="83"/>
    </row>
    <row r="272" spans="1:9" ht="12.75">
      <c r="A272" s="83"/>
      <c r="B272" s="83"/>
      <c r="C272" s="83"/>
      <c r="D272" s="83"/>
      <c r="E272" s="83"/>
      <c r="F272" s="83"/>
      <c r="G272" s="83"/>
      <c r="H272" s="83"/>
      <c r="I272" s="83"/>
    </row>
    <row r="273" spans="1:9" ht="12.75">
      <c r="A273" s="83"/>
      <c r="B273" s="83"/>
      <c r="C273" s="83"/>
      <c r="D273" s="83"/>
      <c r="E273" s="83"/>
      <c r="F273" s="83"/>
      <c r="G273" s="83"/>
      <c r="H273" s="83"/>
      <c r="I273" s="83"/>
    </row>
    <row r="274" spans="1:9" ht="12.75">
      <c r="A274" s="83"/>
      <c r="B274" s="83"/>
      <c r="C274" s="83"/>
      <c r="D274" s="83"/>
      <c r="E274" s="83"/>
      <c r="F274" s="83"/>
      <c r="G274" s="83"/>
      <c r="H274" s="83"/>
      <c r="I274" s="83"/>
    </row>
    <row r="275" spans="1:9" ht="12.75">
      <c r="A275" s="83"/>
      <c r="B275" s="83"/>
      <c r="C275" s="83"/>
      <c r="D275" s="83"/>
      <c r="E275" s="83"/>
      <c r="F275" s="83"/>
      <c r="G275" s="83"/>
      <c r="H275" s="83"/>
      <c r="I275" s="83"/>
    </row>
    <row r="276" spans="1:9" ht="12.75">
      <c r="A276" s="83"/>
      <c r="B276" s="83"/>
      <c r="C276" s="83"/>
      <c r="D276" s="83"/>
      <c r="E276" s="83"/>
      <c r="F276" s="83"/>
      <c r="G276" s="83"/>
      <c r="H276" s="83"/>
      <c r="I276" s="83"/>
    </row>
    <row r="277" spans="1:9" ht="12.75">
      <c r="A277" s="83"/>
      <c r="B277" s="83"/>
      <c r="C277" s="83"/>
      <c r="D277" s="83"/>
      <c r="E277" s="83"/>
      <c r="F277" s="83"/>
      <c r="G277" s="83"/>
      <c r="H277" s="83"/>
      <c r="I277" s="83"/>
    </row>
    <row r="278" spans="1:9" ht="12.75">
      <c r="A278" s="83"/>
      <c r="B278" s="83"/>
      <c r="C278" s="83"/>
      <c r="D278" s="83"/>
      <c r="E278" s="83"/>
      <c r="F278" s="83"/>
      <c r="G278" s="83"/>
      <c r="H278" s="83"/>
      <c r="I278" s="83"/>
    </row>
    <row r="279" spans="1:9" ht="12.75">
      <c r="A279" s="83"/>
      <c r="B279" s="83"/>
      <c r="C279" s="83"/>
      <c r="D279" s="83"/>
      <c r="E279" s="83"/>
      <c r="F279" s="83"/>
      <c r="G279" s="83"/>
      <c r="H279" s="83"/>
      <c r="I279" s="83"/>
    </row>
    <row r="280" spans="1:9" ht="12.75">
      <c r="A280" s="83"/>
      <c r="B280" s="83"/>
      <c r="C280" s="83"/>
      <c r="D280" s="83"/>
      <c r="E280" s="83"/>
      <c r="F280" s="83"/>
      <c r="G280" s="83"/>
      <c r="H280" s="83"/>
      <c r="I280" s="83"/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1999-12-12T17:49:37Z</cp:lastPrinted>
  <dcterms:created xsi:type="dcterms:W3CDTF">1998-05-07T15:56:39Z</dcterms:created>
  <dcterms:modified xsi:type="dcterms:W3CDTF">2003-02-12T20:27:02Z</dcterms:modified>
  <cp:category/>
  <cp:version/>
  <cp:contentType/>
  <cp:contentStatus/>
</cp:coreProperties>
</file>